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paulo\Documents\"/>
    </mc:Choice>
  </mc:AlternateContent>
  <xr:revisionPtr revIDLastSave="0" documentId="13_ncr:1_{6C97FD55-741B-4C38-9616-A8F560F1E405}" xr6:coauthVersionLast="28" xr6:coauthVersionMax="28" xr10:uidLastSave="{00000000-0000-0000-0000-000000000000}"/>
  <bookViews>
    <workbookView xWindow="0" yWindow="0" windowWidth="13605" windowHeight="7755" xr2:uid="{00000000-000D-0000-FFFF-FFFF00000000}"/>
  </bookViews>
  <sheets>
    <sheet name="EX 1" sheetId="1" r:id="rId1"/>
    <sheet name="EX 2" sheetId="4" r:id="rId2"/>
    <sheet name="Payback descontado" sheetId="5" r:id="rId3"/>
    <sheet name="Payback médio" sheetId="6" r:id="rId4"/>
    <sheet name="VPL" sheetId="3" r:id="rId5"/>
    <sheet name="EX 3" sheetId="8" r:id="rId6"/>
    <sheet name="EX 4" sheetId="9" r:id="rId7"/>
    <sheet name="TIR" sheetId="7" r:id="rId8"/>
    <sheet name="TIR 1" sheetId="10" r:id="rId9"/>
    <sheet name="EX 5" sheetId="15" r:id="rId10"/>
    <sheet name="EX 6" sheetId="16" r:id="rId11"/>
    <sheet name="EX 7" sheetId="13" r:id="rId12"/>
    <sheet name="EX 8" sheetId="12" r:id="rId13"/>
    <sheet name="TIR I1" sheetId="17" r:id="rId14"/>
    <sheet name="TIR 2" sheetId="18" r:id="rId15"/>
    <sheet name="EX 9" sheetId="19" r:id="rId16"/>
    <sheet name="EX 10" sheetId="23" r:id="rId17"/>
  </sheets>
  <definedNames>
    <definedName name="solver_adj" localSheetId="10" hidden="1">'EX 6'!$C$3</definedName>
    <definedName name="solver_cvg" localSheetId="10" hidden="1">0.0001</definedName>
    <definedName name="solver_drv" localSheetId="10" hidden="1">1</definedName>
    <definedName name="solver_eng" localSheetId="10" hidden="1">1</definedName>
    <definedName name="solver_est" localSheetId="10" hidden="1">1</definedName>
    <definedName name="solver_itr" localSheetId="10" hidden="1">2147483647</definedName>
    <definedName name="solver_mip" localSheetId="10" hidden="1">2147483647</definedName>
    <definedName name="solver_mni" localSheetId="10" hidden="1">30</definedName>
    <definedName name="solver_mrt" localSheetId="10" hidden="1">0.075</definedName>
    <definedName name="solver_msl" localSheetId="10" hidden="1">2</definedName>
    <definedName name="solver_neg" localSheetId="10" hidden="1">1</definedName>
    <definedName name="solver_nod" localSheetId="10" hidden="1">2147483647</definedName>
    <definedName name="solver_num" localSheetId="10" hidden="1">0</definedName>
    <definedName name="solver_nwt" localSheetId="10" hidden="1">1</definedName>
    <definedName name="solver_opt" localSheetId="10" hidden="1">'EX 6'!$D$6</definedName>
    <definedName name="solver_pre" localSheetId="10" hidden="1">0.000001</definedName>
    <definedName name="solver_rbv" localSheetId="10" hidden="1">1</definedName>
    <definedName name="solver_rlx" localSheetId="10" hidden="1">2</definedName>
    <definedName name="solver_rsd" localSheetId="10" hidden="1">0</definedName>
    <definedName name="solver_scl" localSheetId="10" hidden="1">1</definedName>
    <definedName name="solver_sho" localSheetId="10" hidden="1">2</definedName>
    <definedName name="solver_ssz" localSheetId="10" hidden="1">100</definedName>
    <definedName name="solver_tim" localSheetId="10" hidden="1">2147483647</definedName>
    <definedName name="solver_tol" localSheetId="10" hidden="1">0.01</definedName>
    <definedName name="solver_typ" localSheetId="10" hidden="1">2</definedName>
    <definedName name="solver_val" localSheetId="10" hidden="1">0</definedName>
    <definedName name="solver_ver" localSheetId="10" hidden="1">3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3" l="1"/>
  <c r="C24" i="23"/>
  <c r="D24" i="23"/>
  <c r="E24" i="23"/>
  <c r="C25" i="23"/>
  <c r="D25" i="23"/>
  <c r="E25" i="23"/>
  <c r="C26" i="23"/>
  <c r="D26" i="23"/>
  <c r="E26" i="23"/>
  <c r="C27" i="23"/>
  <c r="D27" i="23"/>
  <c r="E27" i="23"/>
  <c r="C28" i="23"/>
  <c r="D28" i="23"/>
  <c r="E28" i="23"/>
  <c r="C29" i="23"/>
  <c r="D29" i="23"/>
  <c r="E29" i="23"/>
  <c r="C30" i="23"/>
  <c r="D30" i="23"/>
  <c r="E30" i="23"/>
  <c r="C31" i="23"/>
  <c r="D31" i="23"/>
  <c r="E31" i="23"/>
  <c r="C32" i="23"/>
  <c r="D32" i="23"/>
  <c r="E32" i="23"/>
  <c r="C33" i="23"/>
  <c r="D33" i="23"/>
  <c r="E33" i="23"/>
  <c r="C34" i="23"/>
  <c r="D34" i="23"/>
  <c r="E34" i="23"/>
  <c r="C35" i="23"/>
  <c r="D35" i="23"/>
  <c r="E35" i="23"/>
  <c r="C36" i="23"/>
  <c r="D36" i="23"/>
  <c r="E36" i="23"/>
  <c r="C37" i="23"/>
  <c r="D37" i="23"/>
  <c r="E37" i="23"/>
  <c r="C38" i="23"/>
  <c r="D38" i="23"/>
  <c r="E38" i="23"/>
  <c r="C39" i="23"/>
  <c r="D39" i="23"/>
  <c r="E39" i="23"/>
  <c r="C40" i="23"/>
  <c r="D40" i="23"/>
  <c r="E40" i="23"/>
  <c r="C41" i="23"/>
  <c r="D41" i="23"/>
  <c r="E41" i="23"/>
  <c r="C42" i="23"/>
  <c r="D42" i="23"/>
  <c r="E42" i="23"/>
  <c r="C43" i="23"/>
  <c r="D43" i="23"/>
  <c r="E43" i="23"/>
  <c r="C44" i="23"/>
  <c r="D44" i="23"/>
  <c r="E44" i="23"/>
  <c r="C45" i="23"/>
  <c r="D45" i="23"/>
  <c r="E45" i="23"/>
  <c r="C46" i="23"/>
  <c r="D46" i="23"/>
  <c r="E46" i="23"/>
  <c r="C47" i="23"/>
  <c r="D47" i="23"/>
  <c r="E47" i="23"/>
  <c r="C48" i="23"/>
  <c r="D48" i="23"/>
  <c r="E48" i="23"/>
  <c r="C49" i="23"/>
  <c r="D49" i="23"/>
  <c r="E49" i="23"/>
  <c r="C50" i="23"/>
  <c r="D50" i="23"/>
  <c r="E50" i="23"/>
  <c r="C51" i="23"/>
  <c r="D51" i="23"/>
  <c r="E51" i="23"/>
  <c r="C52" i="23"/>
  <c r="D52" i="23"/>
  <c r="E52" i="23"/>
  <c r="C53" i="23"/>
  <c r="D53" i="23"/>
  <c r="E53" i="23"/>
  <c r="C54" i="23"/>
  <c r="D54" i="23"/>
  <c r="E54" i="23"/>
  <c r="C55" i="23"/>
  <c r="D55" i="23"/>
  <c r="E55" i="23"/>
  <c r="C56" i="23"/>
  <c r="D56" i="23"/>
  <c r="E56" i="23"/>
  <c r="C57" i="23"/>
  <c r="D57" i="23"/>
  <c r="E57" i="23"/>
  <c r="C58" i="23"/>
  <c r="D58" i="23"/>
  <c r="E58" i="23"/>
  <c r="C59" i="23"/>
  <c r="D59" i="23"/>
  <c r="E59" i="23"/>
  <c r="C60" i="23"/>
  <c r="D60" i="23"/>
  <c r="E60" i="23"/>
  <c r="C61" i="23"/>
  <c r="D61" i="23"/>
  <c r="E61" i="23"/>
  <c r="C62" i="23"/>
  <c r="D62" i="23"/>
  <c r="E62" i="23"/>
  <c r="C63" i="23"/>
  <c r="D63" i="23"/>
  <c r="E63" i="23"/>
  <c r="C64" i="23"/>
  <c r="D64" i="23"/>
  <c r="E64" i="23"/>
  <c r="C65" i="23"/>
  <c r="D65" i="23"/>
  <c r="E65" i="23"/>
  <c r="C66" i="23"/>
  <c r="D66" i="23"/>
  <c r="E66" i="23"/>
  <c r="C67" i="23"/>
  <c r="D67" i="23"/>
  <c r="E67" i="23"/>
  <c r="C68" i="23"/>
  <c r="D68" i="23"/>
  <c r="E68" i="23"/>
  <c r="C69" i="23"/>
  <c r="D69" i="23"/>
  <c r="E69" i="23"/>
  <c r="C70" i="23"/>
  <c r="D70" i="23"/>
  <c r="E70" i="23"/>
  <c r="C71" i="23"/>
  <c r="D71" i="23"/>
  <c r="E71" i="23"/>
  <c r="C72" i="23"/>
  <c r="D72" i="23"/>
  <c r="E72" i="23"/>
  <c r="C73" i="23"/>
  <c r="D73" i="23"/>
  <c r="E73" i="23"/>
  <c r="C74" i="23"/>
  <c r="D74" i="23"/>
  <c r="E74" i="23"/>
  <c r="C75" i="23"/>
  <c r="D75" i="23"/>
  <c r="E75" i="23"/>
  <c r="C76" i="23"/>
  <c r="D76" i="23"/>
  <c r="E76" i="23"/>
  <c r="C77" i="23"/>
  <c r="D77" i="23"/>
  <c r="E77" i="23"/>
  <c r="C78" i="23"/>
  <c r="D78" i="23"/>
  <c r="E78" i="23"/>
  <c r="C79" i="23"/>
  <c r="D79" i="23"/>
  <c r="E79" i="23"/>
  <c r="C80" i="23"/>
  <c r="D80" i="23"/>
  <c r="E80" i="23"/>
  <c r="C81" i="23"/>
  <c r="D81" i="23"/>
  <c r="E81" i="23"/>
  <c r="C82" i="23"/>
  <c r="D82" i="23"/>
  <c r="E82" i="23"/>
  <c r="C83" i="23"/>
  <c r="D83" i="23"/>
  <c r="E83" i="23"/>
  <c r="C84" i="23"/>
  <c r="D84" i="23"/>
  <c r="E84" i="23"/>
  <c r="C85" i="23"/>
  <c r="D85" i="23"/>
  <c r="E85" i="23"/>
  <c r="C86" i="23"/>
  <c r="D86" i="23"/>
  <c r="E86" i="23"/>
  <c r="C87" i="23"/>
  <c r="D87" i="23"/>
  <c r="E87" i="23"/>
  <c r="C88" i="23"/>
  <c r="D88" i="23"/>
  <c r="E88" i="23"/>
  <c r="C89" i="23"/>
  <c r="D89" i="23"/>
  <c r="E89" i="23"/>
  <c r="C90" i="23"/>
  <c r="D90" i="23"/>
  <c r="E90" i="23"/>
  <c r="C91" i="23"/>
  <c r="D91" i="23"/>
  <c r="E91" i="23"/>
  <c r="C92" i="23"/>
  <c r="D92" i="23"/>
  <c r="E92" i="23"/>
  <c r="C93" i="23"/>
  <c r="D93" i="23"/>
  <c r="E93" i="23"/>
  <c r="C94" i="23"/>
  <c r="D94" i="23"/>
  <c r="E94" i="23"/>
  <c r="C95" i="23"/>
  <c r="D95" i="23"/>
  <c r="E95" i="23"/>
  <c r="C96" i="23"/>
  <c r="D96" i="23"/>
  <c r="E96" i="23"/>
  <c r="C97" i="23"/>
  <c r="D97" i="23"/>
  <c r="E97" i="23"/>
  <c r="C98" i="23"/>
  <c r="D98" i="23"/>
  <c r="E98" i="23"/>
  <c r="C99" i="23"/>
  <c r="D99" i="23"/>
  <c r="E99" i="23"/>
  <c r="C100" i="23"/>
  <c r="D100" i="23"/>
  <c r="E100" i="23"/>
  <c r="C101" i="23"/>
  <c r="D101" i="23"/>
  <c r="E101" i="23"/>
  <c r="C102" i="23"/>
  <c r="D102" i="23"/>
  <c r="E102" i="23"/>
  <c r="C103" i="23"/>
  <c r="D103" i="23"/>
  <c r="E103" i="23"/>
  <c r="C104" i="23"/>
  <c r="D104" i="23"/>
  <c r="E104" i="23"/>
  <c r="C105" i="23"/>
  <c r="D105" i="23"/>
  <c r="E105" i="23"/>
  <c r="C106" i="23"/>
  <c r="D106" i="23"/>
  <c r="E106" i="23"/>
  <c r="C107" i="23"/>
  <c r="D107" i="23"/>
  <c r="E107" i="23"/>
  <c r="C108" i="23"/>
  <c r="D108" i="23"/>
  <c r="E108" i="23"/>
  <c r="C109" i="23"/>
  <c r="D109" i="23"/>
  <c r="E109" i="23"/>
  <c r="C110" i="23"/>
  <c r="D110" i="23"/>
  <c r="E110" i="23"/>
  <c r="C111" i="23"/>
  <c r="D111" i="23"/>
  <c r="E111" i="23"/>
  <c r="C112" i="23"/>
  <c r="D112" i="23"/>
  <c r="E112" i="23"/>
  <c r="C113" i="23"/>
  <c r="D113" i="23"/>
  <c r="E113" i="23"/>
  <c r="C114" i="23"/>
  <c r="D114" i="23"/>
  <c r="E114" i="23"/>
  <c r="C115" i="23"/>
  <c r="D115" i="23"/>
  <c r="E115" i="23"/>
  <c r="C116" i="23"/>
  <c r="D116" i="23"/>
  <c r="E116" i="23"/>
  <c r="C117" i="23"/>
  <c r="D117" i="23"/>
  <c r="E117" i="23"/>
  <c r="C118" i="23"/>
  <c r="D118" i="23"/>
  <c r="E118" i="23"/>
  <c r="C119" i="23"/>
  <c r="D119" i="23"/>
  <c r="E119" i="23"/>
  <c r="C120" i="23"/>
  <c r="D120" i="23"/>
  <c r="E120" i="23"/>
  <c r="C121" i="23"/>
  <c r="D121" i="23"/>
  <c r="E121" i="23"/>
  <c r="C122" i="23"/>
  <c r="D122" i="23"/>
  <c r="E122" i="23"/>
  <c r="C123" i="23"/>
  <c r="D123" i="23"/>
  <c r="E123" i="23"/>
  <c r="C124" i="23"/>
  <c r="D124" i="23"/>
  <c r="E124" i="23"/>
  <c r="C125" i="23"/>
  <c r="D125" i="23"/>
  <c r="E125" i="23"/>
  <c r="C126" i="23"/>
  <c r="D126" i="23"/>
  <c r="E126" i="23"/>
  <c r="C127" i="23"/>
  <c r="D127" i="23"/>
  <c r="E127" i="23"/>
  <c r="C128" i="23"/>
  <c r="D128" i="23"/>
  <c r="E128" i="23"/>
  <c r="C129" i="23"/>
  <c r="D129" i="23"/>
  <c r="E129" i="23"/>
  <c r="C130" i="23"/>
  <c r="D130" i="23"/>
  <c r="E130" i="23"/>
  <c r="C131" i="23"/>
  <c r="D131" i="23"/>
  <c r="E131" i="23"/>
  <c r="C132" i="23"/>
  <c r="D132" i="23"/>
  <c r="E132" i="23"/>
  <c r="C133" i="23"/>
  <c r="D133" i="23"/>
  <c r="E133" i="23"/>
  <c r="C134" i="23"/>
  <c r="D134" i="23"/>
  <c r="E134" i="23"/>
  <c r="C135" i="23"/>
  <c r="D135" i="23"/>
  <c r="E135" i="23"/>
  <c r="C136" i="23"/>
  <c r="D136" i="23"/>
  <c r="E136" i="23"/>
  <c r="C137" i="23"/>
  <c r="D137" i="23"/>
  <c r="E137" i="23"/>
  <c r="C138" i="23"/>
  <c r="D138" i="23"/>
  <c r="E138" i="23"/>
  <c r="C139" i="23"/>
  <c r="D139" i="23"/>
  <c r="E139" i="23"/>
  <c r="C140" i="23"/>
  <c r="D140" i="23"/>
  <c r="E140" i="23"/>
  <c r="C141" i="23"/>
  <c r="D141" i="23"/>
  <c r="E141" i="23"/>
  <c r="C142" i="23"/>
  <c r="D142" i="23"/>
  <c r="E142" i="23"/>
  <c r="C143" i="23"/>
  <c r="D143" i="23"/>
  <c r="E143" i="23"/>
  <c r="C144" i="23"/>
  <c r="D144" i="23"/>
  <c r="E144" i="23"/>
  <c r="C145" i="23"/>
  <c r="D145" i="23"/>
  <c r="E145" i="23"/>
  <c r="C146" i="23"/>
  <c r="D146" i="23"/>
  <c r="E146" i="23"/>
  <c r="C147" i="23"/>
  <c r="D147" i="23"/>
  <c r="E147" i="23"/>
  <c r="C148" i="23"/>
  <c r="D148" i="23"/>
  <c r="E148" i="23"/>
  <c r="C149" i="23"/>
  <c r="D149" i="23"/>
  <c r="E149" i="23"/>
  <c r="C150" i="23"/>
  <c r="D150" i="23"/>
  <c r="E150" i="23"/>
  <c r="C151" i="23"/>
  <c r="D151" i="23"/>
  <c r="E151" i="23"/>
  <c r="C152" i="23"/>
  <c r="D152" i="23"/>
  <c r="E152" i="23"/>
  <c r="C153" i="23"/>
  <c r="D153" i="23"/>
  <c r="E153" i="23"/>
  <c r="C154" i="23"/>
  <c r="D154" i="23"/>
  <c r="E154" i="23"/>
  <c r="C155" i="23"/>
  <c r="D155" i="23"/>
  <c r="E155" i="23"/>
  <c r="C156" i="23"/>
  <c r="D156" i="23"/>
  <c r="E156" i="23"/>
  <c r="C157" i="23"/>
  <c r="D157" i="23"/>
  <c r="E157" i="23"/>
  <c r="C158" i="23"/>
  <c r="D158" i="23"/>
  <c r="E158" i="23"/>
  <c r="C159" i="23"/>
  <c r="D159" i="23"/>
  <c r="E159" i="23"/>
  <c r="C160" i="23"/>
  <c r="D160" i="23"/>
  <c r="E160" i="23"/>
  <c r="C161" i="23"/>
  <c r="D161" i="23"/>
  <c r="E161" i="23"/>
  <c r="C162" i="23"/>
  <c r="D162" i="23"/>
  <c r="E162" i="23"/>
  <c r="C163" i="23"/>
  <c r="D163" i="23"/>
  <c r="E163" i="23"/>
  <c r="C164" i="23"/>
  <c r="D164" i="23"/>
  <c r="E164" i="23"/>
  <c r="C165" i="23"/>
  <c r="D165" i="23"/>
  <c r="E165" i="23"/>
  <c r="C166" i="23"/>
  <c r="D166" i="23"/>
  <c r="E166" i="23"/>
  <c r="C167" i="23"/>
  <c r="D167" i="23"/>
  <c r="E167" i="23"/>
  <c r="C168" i="23"/>
  <c r="D168" i="23"/>
  <c r="E168" i="23"/>
  <c r="C169" i="23"/>
  <c r="D169" i="23"/>
  <c r="E169" i="23"/>
  <c r="C170" i="23"/>
  <c r="D170" i="23"/>
  <c r="E170" i="23"/>
  <c r="C171" i="23"/>
  <c r="D171" i="23"/>
  <c r="E171" i="23"/>
  <c r="E23" i="23"/>
  <c r="D23" i="23"/>
  <c r="C23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J5" i="23"/>
  <c r="I5" i="23"/>
  <c r="H15" i="23"/>
  <c r="G15" i="23"/>
  <c r="F15" i="23"/>
  <c r="C14" i="23"/>
  <c r="H10" i="23"/>
  <c r="G10" i="23"/>
  <c r="F10" i="23"/>
  <c r="E10" i="23"/>
  <c r="D10" i="23"/>
  <c r="H5" i="23"/>
  <c r="G5" i="23"/>
  <c r="F5" i="23"/>
  <c r="E5" i="23"/>
  <c r="D5" i="23"/>
  <c r="D36" i="18"/>
  <c r="D15" i="18"/>
  <c r="D10" i="18"/>
  <c r="D5" i="18"/>
  <c r="F10" i="19"/>
  <c r="E10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4" i="19"/>
  <c r="I14" i="19"/>
  <c r="H14" i="19"/>
  <c r="H15" i="19" s="1"/>
  <c r="G14" i="19"/>
  <c r="F14" i="19"/>
  <c r="E14" i="19"/>
  <c r="E15" i="19" s="1"/>
  <c r="E23" i="19"/>
  <c r="D23" i="19"/>
  <c r="I15" i="19"/>
  <c r="I10" i="19"/>
  <c r="I5" i="19"/>
  <c r="G15" i="19"/>
  <c r="F15" i="19"/>
  <c r="H10" i="19"/>
  <c r="G10" i="19"/>
  <c r="H5" i="19"/>
  <c r="G5" i="19"/>
  <c r="F5" i="19"/>
  <c r="E5" i="19"/>
  <c r="C10" i="23" l="1"/>
  <c r="C5" i="23"/>
  <c r="C6" i="23" s="1"/>
  <c r="D15" i="23"/>
  <c r="E15" i="23"/>
  <c r="D15" i="19"/>
  <c r="D16" i="19" s="1"/>
  <c r="F23" i="19"/>
  <c r="D10" i="19"/>
  <c r="D11" i="19" s="1"/>
  <c r="D5" i="19"/>
  <c r="D6" i="19" s="1"/>
  <c r="H14" i="18"/>
  <c r="G14" i="18"/>
  <c r="F14" i="18"/>
  <c r="E14" i="18"/>
  <c r="E171" i="18"/>
  <c r="D171" i="18"/>
  <c r="E170" i="18"/>
  <c r="D170" i="18"/>
  <c r="E169" i="18"/>
  <c r="D169" i="18"/>
  <c r="E168" i="18"/>
  <c r="D168" i="18"/>
  <c r="E167" i="18"/>
  <c r="D167" i="18"/>
  <c r="E166" i="18"/>
  <c r="D166" i="18"/>
  <c r="E165" i="18"/>
  <c r="D165" i="18"/>
  <c r="E164" i="18"/>
  <c r="D164" i="18"/>
  <c r="E163" i="18"/>
  <c r="D163" i="18"/>
  <c r="E162" i="18"/>
  <c r="D162" i="18"/>
  <c r="E161" i="18"/>
  <c r="D161" i="18"/>
  <c r="E160" i="18"/>
  <c r="D160" i="18"/>
  <c r="E159" i="18"/>
  <c r="D159" i="18"/>
  <c r="E158" i="18"/>
  <c r="D158" i="18"/>
  <c r="E157" i="18"/>
  <c r="D157" i="18"/>
  <c r="E156" i="18"/>
  <c r="D156" i="18"/>
  <c r="E155" i="18"/>
  <c r="D155" i="18"/>
  <c r="E154" i="18"/>
  <c r="D154" i="18"/>
  <c r="E153" i="18"/>
  <c r="D153" i="18"/>
  <c r="E152" i="18"/>
  <c r="D152" i="18"/>
  <c r="E151" i="18"/>
  <c r="D151" i="18"/>
  <c r="E150" i="18"/>
  <c r="D150" i="18"/>
  <c r="E149" i="18"/>
  <c r="D149" i="18"/>
  <c r="E148" i="18"/>
  <c r="D148" i="18"/>
  <c r="E147" i="18"/>
  <c r="D147" i="18"/>
  <c r="E146" i="18"/>
  <c r="D146" i="18"/>
  <c r="E145" i="18"/>
  <c r="D145" i="18"/>
  <c r="E144" i="18"/>
  <c r="D144" i="18"/>
  <c r="E143" i="18"/>
  <c r="D143" i="18"/>
  <c r="E142" i="18"/>
  <c r="D142" i="18"/>
  <c r="E141" i="18"/>
  <c r="D141" i="18"/>
  <c r="E140" i="18"/>
  <c r="D140" i="18"/>
  <c r="E139" i="18"/>
  <c r="D139" i="18"/>
  <c r="E138" i="18"/>
  <c r="D138" i="18"/>
  <c r="E137" i="18"/>
  <c r="D137" i="18"/>
  <c r="E136" i="18"/>
  <c r="D136" i="18"/>
  <c r="E135" i="18"/>
  <c r="D135" i="18"/>
  <c r="E134" i="18"/>
  <c r="D134" i="18"/>
  <c r="E133" i="18"/>
  <c r="D133" i="18"/>
  <c r="E132" i="18"/>
  <c r="D132" i="18"/>
  <c r="E131" i="18"/>
  <c r="D131" i="18"/>
  <c r="E130" i="18"/>
  <c r="D130" i="18"/>
  <c r="E129" i="18"/>
  <c r="D129" i="18"/>
  <c r="E128" i="18"/>
  <c r="D128" i="18"/>
  <c r="E127" i="18"/>
  <c r="D127" i="18"/>
  <c r="E126" i="18"/>
  <c r="D126" i="18"/>
  <c r="E125" i="18"/>
  <c r="D125" i="18"/>
  <c r="E124" i="18"/>
  <c r="D124" i="18"/>
  <c r="E123" i="18"/>
  <c r="D123" i="18"/>
  <c r="E122" i="18"/>
  <c r="D122" i="18"/>
  <c r="E121" i="18"/>
  <c r="D121" i="18"/>
  <c r="E120" i="18"/>
  <c r="D120" i="18"/>
  <c r="E119" i="18"/>
  <c r="D119" i="18"/>
  <c r="E118" i="18"/>
  <c r="D118" i="18"/>
  <c r="E117" i="18"/>
  <c r="D117" i="18"/>
  <c r="E116" i="18"/>
  <c r="D116" i="18"/>
  <c r="E115" i="18"/>
  <c r="D115" i="18"/>
  <c r="E114" i="18"/>
  <c r="D114" i="18"/>
  <c r="E113" i="18"/>
  <c r="D113" i="18"/>
  <c r="E112" i="18"/>
  <c r="D112" i="18"/>
  <c r="E111" i="18"/>
  <c r="D111" i="18"/>
  <c r="E110" i="18"/>
  <c r="D110" i="18"/>
  <c r="E109" i="18"/>
  <c r="D109" i="18"/>
  <c r="E108" i="18"/>
  <c r="D108" i="18"/>
  <c r="E107" i="18"/>
  <c r="D107" i="18"/>
  <c r="E106" i="18"/>
  <c r="D106" i="18"/>
  <c r="E105" i="18"/>
  <c r="D105" i="18"/>
  <c r="E104" i="18"/>
  <c r="D104" i="18"/>
  <c r="E103" i="18"/>
  <c r="D103" i="18"/>
  <c r="E102" i="18"/>
  <c r="D102" i="18"/>
  <c r="E101" i="18"/>
  <c r="D101" i="18"/>
  <c r="E100" i="18"/>
  <c r="D100" i="18"/>
  <c r="E99" i="18"/>
  <c r="D99" i="18"/>
  <c r="E98" i="18"/>
  <c r="D98" i="18"/>
  <c r="E97" i="18"/>
  <c r="D97" i="18"/>
  <c r="E96" i="18"/>
  <c r="D96" i="18"/>
  <c r="E95" i="18"/>
  <c r="D95" i="18"/>
  <c r="E94" i="18"/>
  <c r="D94" i="18"/>
  <c r="E93" i="18"/>
  <c r="D93" i="18"/>
  <c r="E92" i="18"/>
  <c r="D92" i="18"/>
  <c r="E91" i="18"/>
  <c r="D91" i="18"/>
  <c r="E90" i="18"/>
  <c r="D90" i="18"/>
  <c r="E89" i="18"/>
  <c r="D89" i="18"/>
  <c r="E88" i="18"/>
  <c r="D88" i="18"/>
  <c r="E87" i="18"/>
  <c r="D87" i="18"/>
  <c r="E86" i="18"/>
  <c r="D86" i="18"/>
  <c r="E85" i="18"/>
  <c r="D85" i="18"/>
  <c r="E84" i="18"/>
  <c r="D84" i="18"/>
  <c r="E83" i="18"/>
  <c r="D83" i="18"/>
  <c r="E82" i="18"/>
  <c r="D82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H15" i="18"/>
  <c r="G15" i="18"/>
  <c r="F15" i="18"/>
  <c r="E15" i="18"/>
  <c r="D14" i="18"/>
  <c r="H10" i="18"/>
  <c r="G10" i="18"/>
  <c r="F10" i="18"/>
  <c r="E10" i="18"/>
  <c r="H5" i="18"/>
  <c r="G5" i="18"/>
  <c r="F5" i="18"/>
  <c r="E5" i="18"/>
  <c r="H14" i="17"/>
  <c r="H15" i="17" s="1"/>
  <c r="G14" i="17"/>
  <c r="F14" i="17"/>
  <c r="E14" i="17"/>
  <c r="F24" i="17" s="1"/>
  <c r="D14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23" i="17"/>
  <c r="D23" i="17"/>
  <c r="H10" i="17"/>
  <c r="G10" i="17"/>
  <c r="F10" i="17"/>
  <c r="E10" i="17"/>
  <c r="H5" i="17"/>
  <c r="G5" i="17"/>
  <c r="F5" i="17"/>
  <c r="E5" i="17"/>
  <c r="D17" i="12"/>
  <c r="G14" i="12"/>
  <c r="D15" i="12" s="1"/>
  <c r="F13" i="12"/>
  <c r="E13" i="12"/>
  <c r="H15" i="12" s="1"/>
  <c r="H13" i="12"/>
  <c r="H11" i="12"/>
  <c r="G11" i="12"/>
  <c r="F11" i="12"/>
  <c r="E11" i="12"/>
  <c r="H5" i="12"/>
  <c r="G5" i="12"/>
  <c r="F5" i="12"/>
  <c r="E5" i="12"/>
  <c r="D13" i="13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G5" i="16"/>
  <c r="F5" i="16"/>
  <c r="E5" i="16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9" i="15"/>
  <c r="G5" i="15"/>
  <c r="F5" i="15"/>
  <c r="E5" i="15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9" i="10"/>
  <c r="H13" i="13"/>
  <c r="G13" i="13"/>
  <c r="F13" i="13"/>
  <c r="E13" i="13"/>
  <c r="H11" i="13"/>
  <c r="G11" i="13"/>
  <c r="F11" i="13"/>
  <c r="E11" i="13"/>
  <c r="H5" i="13"/>
  <c r="G5" i="13"/>
  <c r="F5" i="13"/>
  <c r="E5" i="13"/>
  <c r="C22" i="7"/>
  <c r="C24" i="7" s="1"/>
  <c r="C26" i="7" s="1"/>
  <c r="C28" i="7" s="1"/>
  <c r="C21" i="7"/>
  <c r="C23" i="7" s="1"/>
  <c r="C25" i="7" s="1"/>
  <c r="C27" i="7" s="1"/>
  <c r="C20" i="7"/>
  <c r="C19" i="7"/>
  <c r="C11" i="7"/>
  <c r="C12" i="7" s="1"/>
  <c r="C10" i="7"/>
  <c r="D10" i="7" s="1"/>
  <c r="D9" i="7"/>
  <c r="H5" i="7"/>
  <c r="G5" i="7"/>
  <c r="F5" i="7"/>
  <c r="E5" i="7"/>
  <c r="F5" i="10"/>
  <c r="E5" i="10"/>
  <c r="G26" i="9"/>
  <c r="E26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E11" i="9"/>
  <c r="E10" i="9"/>
  <c r="E9" i="9"/>
  <c r="E8" i="9"/>
  <c r="E7" i="9"/>
  <c r="E6" i="9"/>
  <c r="E5" i="9"/>
  <c r="F9" i="8"/>
  <c r="F8" i="8"/>
  <c r="F7" i="8"/>
  <c r="F6" i="8"/>
  <c r="F5" i="8"/>
  <c r="F11" i="8" s="1"/>
  <c r="D9" i="8"/>
  <c r="D8" i="8"/>
  <c r="D7" i="8"/>
  <c r="D6" i="8"/>
  <c r="D5" i="8"/>
  <c r="D11" i="8" s="1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D9" i="3"/>
  <c r="H5" i="3"/>
  <c r="G5" i="3"/>
  <c r="F5" i="3"/>
  <c r="E5" i="3"/>
  <c r="G25" i="6"/>
  <c r="E25" i="6"/>
  <c r="F26" i="6"/>
  <c r="D26" i="6"/>
  <c r="F25" i="6"/>
  <c r="D25" i="6"/>
  <c r="I12" i="5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5" i="5"/>
  <c r="I6" i="5" s="1"/>
  <c r="I7" i="5" s="1"/>
  <c r="I8" i="5" s="1"/>
  <c r="I9" i="5" s="1"/>
  <c r="I10" i="5" s="1"/>
  <c r="I11" i="5" s="1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E5" i="5"/>
  <c r="F5" i="5"/>
  <c r="F6" i="5" s="1"/>
  <c r="F7" i="5" s="1"/>
  <c r="F8" i="5" s="1"/>
  <c r="F9" i="5" s="1"/>
  <c r="F10" i="5" s="1"/>
  <c r="F11" i="5" s="1"/>
  <c r="E11" i="5"/>
  <c r="E10" i="5"/>
  <c r="E9" i="5"/>
  <c r="E8" i="5"/>
  <c r="E7" i="5"/>
  <c r="E6" i="5"/>
  <c r="E8" i="4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E5" i="4"/>
  <c r="E6" i="4" s="1"/>
  <c r="E7" i="4" s="1"/>
  <c r="F4" i="1"/>
  <c r="F5" i="1" s="1"/>
  <c r="F6" i="1" s="1"/>
  <c r="F7" i="1" s="1"/>
  <c r="F8" i="1" s="1"/>
  <c r="D4" i="1"/>
  <c r="D5" i="1" s="1"/>
  <c r="D6" i="1" s="1"/>
  <c r="D7" i="1" s="1"/>
  <c r="D8" i="1" s="1"/>
  <c r="C15" i="23" l="1"/>
  <c r="C16" i="23" s="1"/>
  <c r="D11" i="18"/>
  <c r="D6" i="18"/>
  <c r="F171" i="18"/>
  <c r="D16" i="18"/>
  <c r="F33" i="18"/>
  <c r="F30" i="18"/>
  <c r="F38" i="18"/>
  <c r="F46" i="18"/>
  <c r="F54" i="18"/>
  <c r="F62" i="18"/>
  <c r="F70" i="18"/>
  <c r="F78" i="18"/>
  <c r="F86" i="18"/>
  <c r="F94" i="18"/>
  <c r="F102" i="18"/>
  <c r="F110" i="18"/>
  <c r="F118" i="18"/>
  <c r="F126" i="18"/>
  <c r="F134" i="18"/>
  <c r="F142" i="18"/>
  <c r="F150" i="18"/>
  <c r="F158" i="18"/>
  <c r="F166" i="18"/>
  <c r="F73" i="18"/>
  <c r="F97" i="18"/>
  <c r="F169" i="18"/>
  <c r="F28" i="18"/>
  <c r="F36" i="18"/>
  <c r="F44" i="18"/>
  <c r="F52" i="18"/>
  <c r="F60" i="18"/>
  <c r="F68" i="18"/>
  <c r="F76" i="18"/>
  <c r="F84" i="18"/>
  <c r="F92" i="18"/>
  <c r="F100" i="18"/>
  <c r="F108" i="18"/>
  <c r="F116" i="18"/>
  <c r="F124" i="18"/>
  <c r="F132" i="18"/>
  <c r="F140" i="18"/>
  <c r="F148" i="18"/>
  <c r="F156" i="18"/>
  <c r="F164" i="18"/>
  <c r="F49" i="18"/>
  <c r="F23" i="18"/>
  <c r="F31" i="18"/>
  <c r="F39" i="18"/>
  <c r="F47" i="18"/>
  <c r="F55" i="18"/>
  <c r="F63" i="18"/>
  <c r="F71" i="18"/>
  <c r="F79" i="18"/>
  <c r="F87" i="18"/>
  <c r="F95" i="18"/>
  <c r="F103" i="18"/>
  <c r="F111" i="18"/>
  <c r="F119" i="18"/>
  <c r="F127" i="18"/>
  <c r="F135" i="18"/>
  <c r="F143" i="18"/>
  <c r="F151" i="18"/>
  <c r="F159" i="18"/>
  <c r="F167" i="18"/>
  <c r="F65" i="18"/>
  <c r="F81" i="18"/>
  <c r="F89" i="18"/>
  <c r="F105" i="18"/>
  <c r="F121" i="18"/>
  <c r="F129" i="18"/>
  <c r="F145" i="18"/>
  <c r="F161" i="18"/>
  <c r="F26" i="18"/>
  <c r="F34" i="18"/>
  <c r="F42" i="18"/>
  <c r="F50" i="18"/>
  <c r="F58" i="18"/>
  <c r="F66" i="18"/>
  <c r="F74" i="18"/>
  <c r="F82" i="18"/>
  <c r="F90" i="18"/>
  <c r="F98" i="18"/>
  <c r="F106" i="18"/>
  <c r="F114" i="18"/>
  <c r="F122" i="18"/>
  <c r="F130" i="18"/>
  <c r="F138" i="18"/>
  <c r="F146" i="18"/>
  <c r="F154" i="18"/>
  <c r="F162" i="18"/>
  <c r="F170" i="18"/>
  <c r="F25" i="18"/>
  <c r="F137" i="18"/>
  <c r="F29" i="18"/>
  <c r="F37" i="18"/>
  <c r="F45" i="18"/>
  <c r="F53" i="18"/>
  <c r="F61" i="18"/>
  <c r="F69" i="18"/>
  <c r="F77" i="18"/>
  <c r="F85" i="18"/>
  <c r="F93" i="18"/>
  <c r="F101" i="18"/>
  <c r="F109" i="18"/>
  <c r="F117" i="18"/>
  <c r="F125" i="18"/>
  <c r="F133" i="18"/>
  <c r="F141" i="18"/>
  <c r="F149" i="18"/>
  <c r="F157" i="18"/>
  <c r="F165" i="18"/>
  <c r="F41" i="18"/>
  <c r="F57" i="18"/>
  <c r="F113" i="18"/>
  <c r="F153" i="18"/>
  <c r="F24" i="18"/>
  <c r="F32" i="18"/>
  <c r="F40" i="18"/>
  <c r="F48" i="18"/>
  <c r="F56" i="18"/>
  <c r="F64" i="18"/>
  <c r="F72" i="18"/>
  <c r="F80" i="18"/>
  <c r="F88" i="18"/>
  <c r="F96" i="18"/>
  <c r="F104" i="18"/>
  <c r="F112" i="18"/>
  <c r="F120" i="18"/>
  <c r="F128" i="18"/>
  <c r="F136" i="18"/>
  <c r="F144" i="18"/>
  <c r="F152" i="18"/>
  <c r="F160" i="18"/>
  <c r="F168" i="18"/>
  <c r="F27" i="18"/>
  <c r="F35" i="18"/>
  <c r="F43" i="18"/>
  <c r="F51" i="18"/>
  <c r="F59" i="18"/>
  <c r="F67" i="18"/>
  <c r="F75" i="18"/>
  <c r="F83" i="18"/>
  <c r="F91" i="18"/>
  <c r="F99" i="18"/>
  <c r="F107" i="18"/>
  <c r="F115" i="18"/>
  <c r="F123" i="18"/>
  <c r="F131" i="18"/>
  <c r="F139" i="18"/>
  <c r="F147" i="18"/>
  <c r="F155" i="18"/>
  <c r="F163" i="18"/>
  <c r="F72" i="17"/>
  <c r="F42" i="17"/>
  <c r="E15" i="17"/>
  <c r="F34" i="17"/>
  <c r="F15" i="17"/>
  <c r="F167" i="17"/>
  <c r="F159" i="17"/>
  <c r="F151" i="17"/>
  <c r="F143" i="17"/>
  <c r="F135" i="17"/>
  <c r="F127" i="17"/>
  <c r="F119" i="17"/>
  <c r="F111" i="17"/>
  <c r="F103" i="17"/>
  <c r="F95" i="17"/>
  <c r="F87" i="17"/>
  <c r="F79" i="17"/>
  <c r="F71" i="17"/>
  <c r="F63" i="17"/>
  <c r="F55" i="17"/>
  <c r="F47" i="17"/>
  <c r="F39" i="17"/>
  <c r="F31" i="17"/>
  <c r="F146" i="17"/>
  <c r="F114" i="17"/>
  <c r="F98" i="17"/>
  <c r="F82" i="17"/>
  <c r="F50" i="17"/>
  <c r="G15" i="17"/>
  <c r="F166" i="17"/>
  <c r="F158" i="17"/>
  <c r="F150" i="17"/>
  <c r="F142" i="17"/>
  <c r="F134" i="17"/>
  <c r="F126" i="17"/>
  <c r="F118" i="17"/>
  <c r="F110" i="17"/>
  <c r="F102" i="17"/>
  <c r="F94" i="17"/>
  <c r="F86" i="17"/>
  <c r="F78" i="17"/>
  <c r="F70" i="17"/>
  <c r="F62" i="17"/>
  <c r="F54" i="17"/>
  <c r="F46" i="17"/>
  <c r="F38" i="17"/>
  <c r="F30" i="17"/>
  <c r="F170" i="17"/>
  <c r="F58" i="17"/>
  <c r="F165" i="17"/>
  <c r="F157" i="17"/>
  <c r="F149" i="17"/>
  <c r="F141" i="17"/>
  <c r="F133" i="17"/>
  <c r="F125" i="17"/>
  <c r="F117" i="17"/>
  <c r="F109" i="17"/>
  <c r="F101" i="17"/>
  <c r="F93" i="17"/>
  <c r="F85" i="17"/>
  <c r="F77" i="17"/>
  <c r="F69" i="17"/>
  <c r="F61" i="17"/>
  <c r="F53" i="17"/>
  <c r="F45" i="17"/>
  <c r="F37" i="17"/>
  <c r="F29" i="17"/>
  <c r="F154" i="17"/>
  <c r="F66" i="17"/>
  <c r="F23" i="17"/>
  <c r="F164" i="17"/>
  <c r="F156" i="17"/>
  <c r="F148" i="17"/>
  <c r="F140" i="17"/>
  <c r="F132" i="17"/>
  <c r="F124" i="17"/>
  <c r="F116" i="17"/>
  <c r="F108" i="17"/>
  <c r="F100" i="17"/>
  <c r="F92" i="17"/>
  <c r="F84" i="17"/>
  <c r="F76" i="17"/>
  <c r="F68" i="17"/>
  <c r="F60" i="17"/>
  <c r="F52" i="17"/>
  <c r="F44" i="17"/>
  <c r="F36" i="17"/>
  <c r="F28" i="17"/>
  <c r="F130" i="17"/>
  <c r="F74" i="17"/>
  <c r="F171" i="17"/>
  <c r="F163" i="17"/>
  <c r="F155" i="17"/>
  <c r="F147" i="17"/>
  <c r="F139" i="17"/>
  <c r="F131" i="17"/>
  <c r="F123" i="17"/>
  <c r="F115" i="17"/>
  <c r="F107" i="17"/>
  <c r="F99" i="17"/>
  <c r="F91" i="17"/>
  <c r="F83" i="17"/>
  <c r="F75" i="17"/>
  <c r="F67" i="17"/>
  <c r="F59" i="17"/>
  <c r="F51" i="17"/>
  <c r="F43" i="17"/>
  <c r="F35" i="17"/>
  <c r="F27" i="17"/>
  <c r="F162" i="17"/>
  <c r="F26" i="17"/>
  <c r="F169" i="17"/>
  <c r="F161" i="17"/>
  <c r="F153" i="17"/>
  <c r="F145" i="17"/>
  <c r="F137" i="17"/>
  <c r="F129" i="17"/>
  <c r="F121" i="17"/>
  <c r="F113" i="17"/>
  <c r="F105" i="17"/>
  <c r="F97" i="17"/>
  <c r="F89" i="17"/>
  <c r="F81" i="17"/>
  <c r="F73" i="17"/>
  <c r="F65" i="17"/>
  <c r="F57" i="17"/>
  <c r="F49" i="17"/>
  <c r="F41" i="17"/>
  <c r="F33" i="17"/>
  <c r="F25" i="17"/>
  <c r="F138" i="17"/>
  <c r="F122" i="17"/>
  <c r="F106" i="17"/>
  <c r="F90" i="17"/>
  <c r="F168" i="17"/>
  <c r="F160" i="17"/>
  <c r="F152" i="17"/>
  <c r="F144" i="17"/>
  <c r="F136" i="17"/>
  <c r="F128" i="17"/>
  <c r="F120" i="17"/>
  <c r="F112" i="17"/>
  <c r="F104" i="17"/>
  <c r="F96" i="17"/>
  <c r="F88" i="17"/>
  <c r="F80" i="17"/>
  <c r="F64" i="17"/>
  <c r="F56" i="17"/>
  <c r="F48" i="17"/>
  <c r="F40" i="17"/>
  <c r="F32" i="17"/>
  <c r="D15" i="17"/>
  <c r="D16" i="17" s="1"/>
  <c r="D10" i="17"/>
  <c r="D11" i="17" s="1"/>
  <c r="D5" i="17"/>
  <c r="D6" i="17" s="1"/>
  <c r="H17" i="12"/>
  <c r="D12" i="12"/>
  <c r="D5" i="12"/>
  <c r="D6" i="12" s="1"/>
  <c r="D14" i="13"/>
  <c r="H14" i="13" s="1"/>
  <c r="D5" i="13"/>
  <c r="D6" i="13" s="1"/>
  <c r="D12" i="13"/>
  <c r="D5" i="16"/>
  <c r="D6" i="16" s="1"/>
  <c r="D5" i="15"/>
  <c r="D6" i="15" s="1"/>
  <c r="D10" i="10"/>
  <c r="D11" i="10"/>
  <c r="D5" i="10"/>
  <c r="D6" i="10" s="1"/>
  <c r="D5" i="7"/>
  <c r="D6" i="7" s="1"/>
  <c r="D12" i="7"/>
  <c r="C13" i="7"/>
  <c r="D11" i="7"/>
  <c r="D10" i="3"/>
  <c r="D12" i="3"/>
  <c r="D11" i="3"/>
  <c r="D5" i="3"/>
  <c r="D6" i="3" s="1"/>
  <c r="E9" i="4"/>
  <c r="E10" i="4" s="1"/>
  <c r="E11" i="4" s="1"/>
  <c r="D12" i="10" l="1"/>
  <c r="D13" i="7"/>
  <c r="C14" i="7"/>
  <c r="D13" i="3"/>
  <c r="D13" i="10" l="1"/>
  <c r="C15" i="7"/>
  <c r="D14" i="7"/>
  <c r="D14" i="3"/>
  <c r="D14" i="10" l="1"/>
  <c r="C16" i="7"/>
  <c r="D15" i="7"/>
  <c r="D15" i="3"/>
  <c r="D15" i="10" l="1"/>
  <c r="D16" i="7"/>
  <c r="C17" i="7"/>
  <c r="D16" i="3"/>
  <c r="D16" i="10" l="1"/>
  <c r="D17" i="7"/>
  <c r="C18" i="7"/>
  <c r="D17" i="3"/>
  <c r="D17" i="10" l="1"/>
  <c r="D18" i="7"/>
  <c r="D18" i="3"/>
  <c r="D18" i="10" l="1"/>
  <c r="D19" i="7"/>
  <c r="D19" i="3"/>
  <c r="D19" i="10" l="1"/>
  <c r="D20" i="7"/>
  <c r="D20" i="3"/>
  <c r="D20" i="10" l="1"/>
  <c r="D21" i="7"/>
  <c r="D21" i="3"/>
  <c r="D21" i="10" l="1"/>
  <c r="D22" i="7"/>
  <c r="D22" i="3"/>
  <c r="D22" i="10" l="1"/>
  <c r="D23" i="7"/>
  <c r="D23" i="3"/>
  <c r="D23" i="10" l="1"/>
  <c r="D24" i="7"/>
  <c r="D24" i="3"/>
  <c r="D24" i="10" l="1"/>
  <c r="D25" i="7"/>
  <c r="D25" i="3"/>
  <c r="D25" i="10" l="1"/>
  <c r="D26" i="7"/>
  <c r="D26" i="3"/>
  <c r="D26" i="10" l="1"/>
  <c r="D28" i="7"/>
  <c r="D27" i="7"/>
  <c r="D28" i="3"/>
  <c r="D27" i="3"/>
  <c r="D27" i="10" l="1"/>
  <c r="D28" i="10" l="1"/>
</calcChain>
</file>

<file path=xl/sharedStrings.xml><?xml version="1.0" encoding="utf-8"?>
<sst xmlns="http://schemas.openxmlformats.org/spreadsheetml/2006/main" count="222" uniqueCount="46">
  <si>
    <t>FLUXO DE CAIXA</t>
  </si>
  <si>
    <t>ANO 0</t>
  </si>
  <si>
    <t>ANO 1</t>
  </si>
  <si>
    <t>ANO 2</t>
  </si>
  <si>
    <t>ANO 3</t>
  </si>
  <si>
    <t>ANO 4</t>
  </si>
  <si>
    <t>TMA</t>
  </si>
  <si>
    <t>Projeto A</t>
  </si>
  <si>
    <t>Projeto B</t>
  </si>
  <si>
    <t>Ano</t>
  </si>
  <si>
    <t>VPL</t>
  </si>
  <si>
    <t>Reinv.</t>
  </si>
  <si>
    <t>VF4</t>
  </si>
  <si>
    <t>TIRM</t>
  </si>
  <si>
    <t>Pay back</t>
  </si>
  <si>
    <t>Inv</t>
  </si>
  <si>
    <t>Payback</t>
  </si>
  <si>
    <t>4 anos</t>
  </si>
  <si>
    <t>Fluxo de caixa</t>
  </si>
  <si>
    <t>7 anos</t>
  </si>
  <si>
    <t>(( 3-1 )/ 3 ) * 12 = 8</t>
  </si>
  <si>
    <t>8 meses</t>
  </si>
  <si>
    <t>5 anos</t>
  </si>
  <si>
    <t>Taxa de juros</t>
  </si>
  <si>
    <t>% a.a.</t>
  </si>
  <si>
    <t>VP</t>
  </si>
  <si>
    <t>(( 1999-300 )/1999) * 12 = 10,2</t>
  </si>
  <si>
    <t>10 meses</t>
  </si>
  <si>
    <t>9 anos</t>
  </si>
  <si>
    <t>11 meses</t>
  </si>
  <si>
    <t>( 1525-71 )/1525) * 12 = 11,4</t>
  </si>
  <si>
    <t>Média</t>
  </si>
  <si>
    <t>3 anos</t>
  </si>
  <si>
    <t>0,5*12= 6</t>
  </si>
  <si>
    <t>6 meses</t>
  </si>
  <si>
    <t>9 meses</t>
  </si>
  <si>
    <t>0,78*12 = 9,36</t>
  </si>
  <si>
    <t>Taxa</t>
  </si>
  <si>
    <t>TIR</t>
  </si>
  <si>
    <t>Captação</t>
  </si>
  <si>
    <t>VF</t>
  </si>
  <si>
    <t>VPLA</t>
  </si>
  <si>
    <t>VPL A</t>
  </si>
  <si>
    <t>VPL B</t>
  </si>
  <si>
    <t>VPL I</t>
  </si>
  <si>
    <t>Fluxo 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</si>
</sst>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1" xfId="1" applyNumberFormat="1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10" fontId="4" fillId="0" borderId="1" xfId="2" applyNumberFormat="1" applyFont="1" applyFill="1" applyBorder="1"/>
    <xf numFmtId="43" fontId="4" fillId="0" borderId="1" xfId="1" applyFont="1" applyFill="1" applyBorder="1"/>
    <xf numFmtId="43" fontId="3" fillId="2" borderId="1" xfId="1" applyFont="1" applyFill="1" applyBorder="1"/>
    <xf numFmtId="0" fontId="4" fillId="3" borderId="1" xfId="0" applyFont="1" applyFill="1" applyBorder="1"/>
    <xf numFmtId="9" fontId="4" fillId="0" borderId="1" xfId="0" applyNumberFormat="1" applyFont="1" applyBorder="1"/>
    <xf numFmtId="0" fontId="4" fillId="0" borderId="0" xfId="0" applyFont="1"/>
    <xf numFmtId="10" fontId="4" fillId="0" borderId="1" xfId="2" applyNumberFormat="1" applyFont="1" applyBorder="1"/>
    <xf numFmtId="164" fontId="2" fillId="2" borderId="0" xfId="1" applyNumberFormat="1" applyFont="1" applyFill="1"/>
    <xf numFmtId="164" fontId="0" fillId="4" borderId="1" xfId="1" applyNumberFormat="1" applyFont="1" applyFill="1" applyBorder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/>
    <xf numFmtId="0" fontId="2" fillId="4" borderId="0" xfId="0" applyFont="1" applyFill="1"/>
    <xf numFmtId="164" fontId="0" fillId="0" borderId="0" xfId="0" applyNumberFormat="1"/>
    <xf numFmtId="164" fontId="0" fillId="4" borderId="0" xfId="0" applyNumberFormat="1" applyFill="1"/>
    <xf numFmtId="43" fontId="0" fillId="0" borderId="0" xfId="0" applyNumberFormat="1"/>
    <xf numFmtId="43" fontId="0" fillId="4" borderId="0" xfId="0" applyNumberFormat="1" applyFill="1"/>
    <xf numFmtId="9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1" xfId="0" applyBorder="1"/>
    <xf numFmtId="43" fontId="0" fillId="0" borderId="1" xfId="0" applyNumberFormat="1" applyBorder="1"/>
    <xf numFmtId="43" fontId="0" fillId="0" borderId="1" xfId="1" applyFont="1" applyBorder="1"/>
    <xf numFmtId="43" fontId="0" fillId="4" borderId="1" xfId="0" applyNumberFormat="1" applyFont="1" applyFill="1" applyBorder="1"/>
    <xf numFmtId="9" fontId="2" fillId="2" borderId="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8" fontId="0" fillId="0" borderId="0" xfId="0" applyNumberFormat="1"/>
    <xf numFmtId="9" fontId="0" fillId="0" borderId="0" xfId="2" applyFont="1"/>
    <xf numFmtId="165" fontId="2" fillId="2" borderId="0" xfId="2" applyNumberFormat="1" applyFont="1" applyFill="1"/>
    <xf numFmtId="164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0" fontId="2" fillId="2" borderId="4" xfId="0" applyNumberFormat="1" applyFont="1" applyFill="1" applyBorder="1" applyAlignment="1">
      <alignment vertical="center"/>
    </xf>
    <xf numFmtId="9" fontId="0" fillId="4" borderId="0" xfId="2" applyFont="1" applyFill="1"/>
    <xf numFmtId="8" fontId="0" fillId="4" borderId="0" xfId="0" applyNumberFormat="1" applyFill="1"/>
    <xf numFmtId="165" fontId="0" fillId="0" borderId="0" xfId="2" applyNumberFormat="1" applyFont="1"/>
    <xf numFmtId="43" fontId="4" fillId="0" borderId="1" xfId="1" applyFont="1" applyBorder="1"/>
    <xf numFmtId="43" fontId="4" fillId="0" borderId="0" xfId="1" applyFont="1" applyBorder="1"/>
    <xf numFmtId="43" fontId="4" fillId="0" borderId="1" xfId="2" applyNumberFormat="1" applyFont="1" applyBorder="1"/>
    <xf numFmtId="0" fontId="4" fillId="3" borderId="0" xfId="0" applyFont="1" applyFill="1" applyBorder="1"/>
    <xf numFmtId="10" fontId="0" fillId="4" borderId="1" xfId="2" applyNumberFormat="1" applyFont="1" applyFill="1" applyBorder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1" xfId="0" applyNumberFormat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VPL</a:t>
            </a:r>
          </a:p>
        </c:rich>
      </c:tx>
      <c:layout>
        <c:manualLayout>
          <c:xMode val="edge"/>
          <c:yMode val="edge"/>
          <c:x val="0.49575000000000002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50673665791776"/>
          <c:y val="8.4166666666666667E-2"/>
          <c:w val="0.83516885389326334"/>
          <c:h val="0.8649074074074072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VPL!$C$9:$C$28</c:f>
              <c:numCache>
                <c:formatCode>0%</c:formatCode>
                <c:ptCount val="20"/>
                <c:pt idx="0">
                  <c:v>0.05</c:v>
                </c:pt>
                <c:pt idx="1">
                  <c:v>0.08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0.2</c:v>
                </c:pt>
                <c:pt idx="6">
                  <c:v>0.23</c:v>
                </c:pt>
                <c:pt idx="7">
                  <c:v>0.26</c:v>
                </c:pt>
                <c:pt idx="8">
                  <c:v>0.29000000000000004</c:v>
                </c:pt>
                <c:pt idx="9">
                  <c:v>0.32000000000000006</c:v>
                </c:pt>
                <c:pt idx="10">
                  <c:v>0.35000000000000009</c:v>
                </c:pt>
                <c:pt idx="11">
                  <c:v>0.38000000000000012</c:v>
                </c:pt>
                <c:pt idx="12">
                  <c:v>0.41000000000000014</c:v>
                </c:pt>
                <c:pt idx="13">
                  <c:v>0.44000000000000017</c:v>
                </c:pt>
                <c:pt idx="14">
                  <c:v>0.4700000000000002</c:v>
                </c:pt>
                <c:pt idx="15">
                  <c:v>0.50000000000000022</c:v>
                </c:pt>
                <c:pt idx="16">
                  <c:v>0.53000000000000025</c:v>
                </c:pt>
                <c:pt idx="17">
                  <c:v>0.56000000000000028</c:v>
                </c:pt>
                <c:pt idx="18">
                  <c:v>0.5900000000000003</c:v>
                </c:pt>
                <c:pt idx="19">
                  <c:v>0.62000000000000033</c:v>
                </c:pt>
              </c:numCache>
            </c:numRef>
          </c:cat>
          <c:val>
            <c:numRef>
              <c:f>VPL!$D$9:$D$28</c:f>
              <c:numCache>
                <c:formatCode>"R$"#,##0.00_);[Red]\("R$"#,##0.00\)</c:formatCode>
                <c:ptCount val="20"/>
                <c:pt idx="0">
                  <c:v>99.981360647055453</c:v>
                </c:pt>
                <c:pt idx="1">
                  <c:v>84.441885364508948</c:v>
                </c:pt>
                <c:pt idx="2">
                  <c:v>70.455883235350058</c:v>
                </c:pt>
                <c:pt idx="3">
                  <c:v>57.823034025858817</c:v>
                </c:pt>
                <c:pt idx="4">
                  <c:v>46.373910385993867</c:v>
                </c:pt>
                <c:pt idx="5">
                  <c:v>35.964506172839521</c:v>
                </c:pt>
                <c:pt idx="6">
                  <c:v>26.471849683005331</c:v>
                </c:pt>
                <c:pt idx="7">
                  <c:v>17.79046523380589</c:v>
                </c:pt>
                <c:pt idx="8">
                  <c:v>9.8295025140952532</c:v>
                </c:pt>
                <c:pt idx="9">
                  <c:v>2.5103948745320963</c:v>
                </c:pt>
                <c:pt idx="10">
                  <c:v>-4.2350609004574551</c:v>
                </c:pt>
                <c:pt idx="11">
                  <c:v>-10.466287050746359</c:v>
                </c:pt>
                <c:pt idx="12">
                  <c:v>-16.235235142787047</c:v>
                </c:pt>
                <c:pt idx="13">
                  <c:v>-21.587475946883131</c:v>
                </c:pt>
                <c:pt idx="14">
                  <c:v>-26.563109902816137</c:v>
                </c:pt>
                <c:pt idx="15">
                  <c:v>-31.197530864197574</c:v>
                </c:pt>
                <c:pt idx="16">
                  <c:v>-35.522069311342079</c:v>
                </c:pt>
                <c:pt idx="17">
                  <c:v>-39.564536117411294</c:v>
                </c:pt>
                <c:pt idx="18">
                  <c:v>-43.349683922397048</c:v>
                </c:pt>
                <c:pt idx="19">
                  <c:v>-46.899599971853874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B-4380-8780-4AA98EB1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939088"/>
        <c:axId val="591940728"/>
      </c:areaChart>
      <c:catAx>
        <c:axId val="59193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1940728"/>
        <c:crosses val="autoZero"/>
        <c:auto val="1"/>
        <c:lblAlgn val="ctr"/>
        <c:lblOffset val="100"/>
        <c:noMultiLvlLbl val="0"/>
      </c:catAx>
      <c:valAx>
        <c:axId val="59194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193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TIR</a:t>
            </a:r>
          </a:p>
        </c:rich>
      </c:tx>
      <c:layout>
        <c:manualLayout>
          <c:xMode val="edge"/>
          <c:yMode val="edge"/>
          <c:x val="0.4068611111111111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4270625546806648"/>
          <c:y val="7.9120370370370396E-2"/>
          <c:w val="0.8051340769903762"/>
          <c:h val="0.86995370370370373"/>
        </c:manualLayout>
      </c:layout>
      <c:areaChart>
        <c:grouping val="standard"/>
        <c:varyColors val="0"/>
        <c:ser>
          <c:idx val="0"/>
          <c:order val="0"/>
          <c:tx>
            <c:strRef>
              <c:f>TIR!$D$8</c:f>
              <c:strCache>
                <c:ptCount val="1"/>
                <c:pt idx="0">
                  <c:v>VPL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TIR!$C$9:$C$28</c:f>
              <c:numCache>
                <c:formatCode>0%</c:formatCode>
                <c:ptCount val="20"/>
                <c:pt idx="0">
                  <c:v>0.05</c:v>
                </c:pt>
                <c:pt idx="1">
                  <c:v>0.08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0.2</c:v>
                </c:pt>
                <c:pt idx="6">
                  <c:v>0.23</c:v>
                </c:pt>
                <c:pt idx="7">
                  <c:v>0.26</c:v>
                </c:pt>
                <c:pt idx="8">
                  <c:v>0.29000000000000004</c:v>
                </c:pt>
                <c:pt idx="9">
                  <c:v>0.32000000000000006</c:v>
                </c:pt>
                <c:pt idx="10">
                  <c:v>0.33088456030695312</c:v>
                </c:pt>
                <c:pt idx="11">
                  <c:v>0.35000000000000009</c:v>
                </c:pt>
                <c:pt idx="12">
                  <c:v>0.36088456030695315</c:v>
                </c:pt>
                <c:pt idx="13">
                  <c:v>0.38000000000000012</c:v>
                </c:pt>
                <c:pt idx="14">
                  <c:v>0.39088456030695318</c:v>
                </c:pt>
                <c:pt idx="15">
                  <c:v>0.41000000000000014</c:v>
                </c:pt>
                <c:pt idx="16">
                  <c:v>0.4208845603069532</c:v>
                </c:pt>
                <c:pt idx="17">
                  <c:v>0.44000000000000017</c:v>
                </c:pt>
                <c:pt idx="18">
                  <c:v>0.45088456030695323</c:v>
                </c:pt>
                <c:pt idx="19">
                  <c:v>0.4700000000000002</c:v>
                </c:pt>
              </c:numCache>
            </c:numRef>
          </c:cat>
          <c:val>
            <c:numRef>
              <c:f>TIR!$D$9:$D$28</c:f>
              <c:numCache>
                <c:formatCode>"R$"#,##0.00_);[Red]\("R$"#,##0.00\)</c:formatCode>
                <c:ptCount val="20"/>
                <c:pt idx="0">
                  <c:v>99.981360647055453</c:v>
                </c:pt>
                <c:pt idx="1">
                  <c:v>84.441885364508948</c:v>
                </c:pt>
                <c:pt idx="2">
                  <c:v>70.455883235350058</c:v>
                </c:pt>
                <c:pt idx="3">
                  <c:v>57.823034025858817</c:v>
                </c:pt>
                <c:pt idx="4">
                  <c:v>46.373910385993867</c:v>
                </c:pt>
                <c:pt idx="5">
                  <c:v>35.964506172839521</c:v>
                </c:pt>
                <c:pt idx="6">
                  <c:v>26.471849683005331</c:v>
                </c:pt>
                <c:pt idx="7">
                  <c:v>17.79046523380589</c:v>
                </c:pt>
                <c:pt idx="8">
                  <c:v>9.8295025140952532</c:v>
                </c:pt>
                <c:pt idx="9">
                  <c:v>2.5103948745320963</c:v>
                </c:pt>
                <c:pt idx="10">
                  <c:v>3.3119194995379075E-6</c:v>
                </c:pt>
                <c:pt idx="11">
                  <c:v>-4.2350609004574551</c:v>
                </c:pt>
                <c:pt idx="12">
                  <c:v>-6.5524296959273443</c:v>
                </c:pt>
                <c:pt idx="13">
                  <c:v>-10.466287050746359</c:v>
                </c:pt>
                <c:pt idx="14">
                  <c:v>-12.610284109732646</c:v>
                </c:pt>
                <c:pt idx="15">
                  <c:v>-16.235235142787047</c:v>
                </c:pt>
                <c:pt idx="16">
                  <c:v>-18.223080652799567</c:v>
                </c:pt>
                <c:pt idx="17">
                  <c:v>-21.587475946883131</c:v>
                </c:pt>
                <c:pt idx="18">
                  <c:v>-23.434308449791189</c:v>
                </c:pt>
                <c:pt idx="19">
                  <c:v>-26.563109902816137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6-4071-A6C8-97019350E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914712"/>
        <c:axId val="588906840"/>
      </c:areaChart>
      <c:catAx>
        <c:axId val="588914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8906840"/>
        <c:crosses val="autoZero"/>
        <c:auto val="1"/>
        <c:lblAlgn val="ctr"/>
        <c:lblOffset val="100"/>
        <c:noMultiLvlLbl val="0"/>
      </c:catAx>
      <c:valAx>
        <c:axId val="58890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8914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'TIR 1'!$D$8</c:f>
              <c:strCache>
                <c:ptCount val="1"/>
                <c:pt idx="0">
                  <c:v>VPL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'TIR 1'!$C$9:$C$157</c:f>
              <c:numCache>
                <c:formatCode>0%</c:formatCode>
                <c:ptCount val="149"/>
                <c:pt idx="0">
                  <c:v>-0.8</c:v>
                </c:pt>
                <c:pt idx="1">
                  <c:v>-0.79</c:v>
                </c:pt>
                <c:pt idx="2">
                  <c:v>-0.78</c:v>
                </c:pt>
                <c:pt idx="3">
                  <c:v>-0.77</c:v>
                </c:pt>
                <c:pt idx="4">
                  <c:v>-0.76</c:v>
                </c:pt>
                <c:pt idx="5">
                  <c:v>-0.75</c:v>
                </c:pt>
                <c:pt idx="6">
                  <c:v>-0.74</c:v>
                </c:pt>
                <c:pt idx="7">
                  <c:v>-0.73</c:v>
                </c:pt>
                <c:pt idx="8">
                  <c:v>-0.72</c:v>
                </c:pt>
                <c:pt idx="9">
                  <c:v>-0.71</c:v>
                </c:pt>
                <c:pt idx="10">
                  <c:v>-0.7</c:v>
                </c:pt>
                <c:pt idx="11">
                  <c:v>-0.69</c:v>
                </c:pt>
                <c:pt idx="12">
                  <c:v>-0.68</c:v>
                </c:pt>
                <c:pt idx="13">
                  <c:v>-0.67</c:v>
                </c:pt>
                <c:pt idx="14">
                  <c:v>-0.66</c:v>
                </c:pt>
                <c:pt idx="15">
                  <c:v>-0.65</c:v>
                </c:pt>
                <c:pt idx="16">
                  <c:v>-0.64</c:v>
                </c:pt>
                <c:pt idx="17">
                  <c:v>-0.63</c:v>
                </c:pt>
                <c:pt idx="18">
                  <c:v>-0.62</c:v>
                </c:pt>
                <c:pt idx="19">
                  <c:v>-0.61</c:v>
                </c:pt>
                <c:pt idx="20">
                  <c:v>-0.6</c:v>
                </c:pt>
                <c:pt idx="21">
                  <c:v>-0.59</c:v>
                </c:pt>
                <c:pt idx="22">
                  <c:v>-0.57999999999999996</c:v>
                </c:pt>
                <c:pt idx="23">
                  <c:v>-0.56999999999999995</c:v>
                </c:pt>
                <c:pt idx="24">
                  <c:v>-0.56000000000000005</c:v>
                </c:pt>
                <c:pt idx="25">
                  <c:v>-0.55000000000000004</c:v>
                </c:pt>
                <c:pt idx="26">
                  <c:v>-0.54</c:v>
                </c:pt>
                <c:pt idx="27">
                  <c:v>-0.53</c:v>
                </c:pt>
                <c:pt idx="28">
                  <c:v>-0.52</c:v>
                </c:pt>
                <c:pt idx="29">
                  <c:v>-0.51</c:v>
                </c:pt>
                <c:pt idx="30">
                  <c:v>-0.5</c:v>
                </c:pt>
                <c:pt idx="31">
                  <c:v>-0.49</c:v>
                </c:pt>
                <c:pt idx="32">
                  <c:v>-0.48</c:v>
                </c:pt>
                <c:pt idx="33">
                  <c:v>-0.47</c:v>
                </c:pt>
                <c:pt idx="34">
                  <c:v>-0.46</c:v>
                </c:pt>
                <c:pt idx="35">
                  <c:v>-0.45</c:v>
                </c:pt>
                <c:pt idx="36">
                  <c:v>-0.44</c:v>
                </c:pt>
                <c:pt idx="37">
                  <c:v>-0.43</c:v>
                </c:pt>
                <c:pt idx="38">
                  <c:v>-0.42</c:v>
                </c:pt>
                <c:pt idx="39">
                  <c:v>-0.41</c:v>
                </c:pt>
                <c:pt idx="40">
                  <c:v>-0.4</c:v>
                </c:pt>
                <c:pt idx="41">
                  <c:v>-0.39</c:v>
                </c:pt>
                <c:pt idx="42">
                  <c:v>-0.38</c:v>
                </c:pt>
                <c:pt idx="43">
                  <c:v>-0.37</c:v>
                </c:pt>
                <c:pt idx="44">
                  <c:v>-0.36</c:v>
                </c:pt>
                <c:pt idx="45">
                  <c:v>-0.35</c:v>
                </c:pt>
                <c:pt idx="46">
                  <c:v>-0.34</c:v>
                </c:pt>
                <c:pt idx="47">
                  <c:v>-0.33</c:v>
                </c:pt>
                <c:pt idx="48">
                  <c:v>-0.32</c:v>
                </c:pt>
                <c:pt idx="49">
                  <c:v>-0.31</c:v>
                </c:pt>
                <c:pt idx="50">
                  <c:v>-0.3</c:v>
                </c:pt>
                <c:pt idx="51">
                  <c:v>-0.28999999999999998</c:v>
                </c:pt>
                <c:pt idx="52">
                  <c:v>-0.28000000000000003</c:v>
                </c:pt>
                <c:pt idx="53">
                  <c:v>-0.27</c:v>
                </c:pt>
                <c:pt idx="54">
                  <c:v>-0.26</c:v>
                </c:pt>
                <c:pt idx="55">
                  <c:v>-0.25</c:v>
                </c:pt>
                <c:pt idx="56">
                  <c:v>-0.24</c:v>
                </c:pt>
                <c:pt idx="57">
                  <c:v>-0.23</c:v>
                </c:pt>
                <c:pt idx="58">
                  <c:v>-0.22</c:v>
                </c:pt>
                <c:pt idx="59">
                  <c:v>-0.21</c:v>
                </c:pt>
                <c:pt idx="60">
                  <c:v>-0.2</c:v>
                </c:pt>
                <c:pt idx="61">
                  <c:v>-0.19</c:v>
                </c:pt>
                <c:pt idx="62">
                  <c:v>-0.18</c:v>
                </c:pt>
                <c:pt idx="63">
                  <c:v>-0.17</c:v>
                </c:pt>
                <c:pt idx="64">
                  <c:v>-0.16</c:v>
                </c:pt>
                <c:pt idx="65">
                  <c:v>-0.15</c:v>
                </c:pt>
                <c:pt idx="66">
                  <c:v>-0.14000000000000001</c:v>
                </c:pt>
                <c:pt idx="67">
                  <c:v>-0.13</c:v>
                </c:pt>
                <c:pt idx="68">
                  <c:v>-0.12</c:v>
                </c:pt>
                <c:pt idx="69">
                  <c:v>-0.11</c:v>
                </c:pt>
                <c:pt idx="70">
                  <c:v>-0.1</c:v>
                </c:pt>
                <c:pt idx="71">
                  <c:v>-0.09</c:v>
                </c:pt>
                <c:pt idx="72">
                  <c:v>-0.08</c:v>
                </c:pt>
                <c:pt idx="73">
                  <c:v>-7.0000000000000007E-2</c:v>
                </c:pt>
                <c:pt idx="74">
                  <c:v>-5.9999999999999901E-2</c:v>
                </c:pt>
                <c:pt idx="75">
                  <c:v>-4.9999999999998997E-2</c:v>
                </c:pt>
                <c:pt idx="76">
                  <c:v>-3.9999999999999002E-2</c:v>
                </c:pt>
                <c:pt idx="77">
                  <c:v>-2.9999999999999E-2</c:v>
                </c:pt>
                <c:pt idx="78">
                  <c:v>-1.9999999999999001E-2</c:v>
                </c:pt>
                <c:pt idx="79">
                  <c:v>-9.9999999999990097E-3</c:v>
                </c:pt>
                <c:pt idx="80">
                  <c:v>9.9920072216264108E-16</c:v>
                </c:pt>
                <c:pt idx="81">
                  <c:v>1.0000000000000999E-2</c:v>
                </c:pt>
                <c:pt idx="82">
                  <c:v>2.0000000000001E-2</c:v>
                </c:pt>
                <c:pt idx="83">
                  <c:v>3.0000000000001002E-2</c:v>
                </c:pt>
                <c:pt idx="84">
                  <c:v>4.0000000000001E-2</c:v>
                </c:pt>
                <c:pt idx="85">
                  <c:v>5.0000000000001002E-2</c:v>
                </c:pt>
                <c:pt idx="86">
                  <c:v>6.0000000000001101E-2</c:v>
                </c:pt>
                <c:pt idx="87">
                  <c:v>7.0000000000001006E-2</c:v>
                </c:pt>
                <c:pt idx="88">
                  <c:v>8.0000000000001001E-2</c:v>
                </c:pt>
                <c:pt idx="89">
                  <c:v>9.0000000000000996E-2</c:v>
                </c:pt>
                <c:pt idx="90">
                  <c:v>0.100000000000001</c:v>
                </c:pt>
                <c:pt idx="91">
                  <c:v>0.110000000000001</c:v>
                </c:pt>
                <c:pt idx="92">
                  <c:v>0.12000000000000099</c:v>
                </c:pt>
                <c:pt idx="93">
                  <c:v>0.130000000000001</c:v>
                </c:pt>
                <c:pt idx="94">
                  <c:v>0.14000000000000101</c:v>
                </c:pt>
                <c:pt idx="95">
                  <c:v>0.15000000000000099</c:v>
                </c:pt>
                <c:pt idx="96">
                  <c:v>0.160000000000001</c:v>
                </c:pt>
                <c:pt idx="97">
                  <c:v>0.17000000000000101</c:v>
                </c:pt>
                <c:pt idx="98">
                  <c:v>0.18000000000000099</c:v>
                </c:pt>
                <c:pt idx="99">
                  <c:v>0.190000000000001</c:v>
                </c:pt>
                <c:pt idx="100">
                  <c:v>0.20000000000000101</c:v>
                </c:pt>
                <c:pt idx="101">
                  <c:v>0.21000000000000099</c:v>
                </c:pt>
                <c:pt idx="102">
                  <c:v>0.220000000000001</c:v>
                </c:pt>
                <c:pt idx="103">
                  <c:v>0.23000000000000101</c:v>
                </c:pt>
                <c:pt idx="104">
                  <c:v>0.24000000000000099</c:v>
                </c:pt>
                <c:pt idx="105">
                  <c:v>0.250000000000001</c:v>
                </c:pt>
                <c:pt idx="106">
                  <c:v>0.26000000000000101</c:v>
                </c:pt>
                <c:pt idx="107">
                  <c:v>0.27000000000000102</c:v>
                </c:pt>
                <c:pt idx="108">
                  <c:v>0.28000000000000103</c:v>
                </c:pt>
                <c:pt idx="109">
                  <c:v>0.29000000000000098</c:v>
                </c:pt>
                <c:pt idx="110">
                  <c:v>0.30000000000000099</c:v>
                </c:pt>
                <c:pt idx="111">
                  <c:v>0.310000000000001</c:v>
                </c:pt>
                <c:pt idx="112">
                  <c:v>0.32000000000000101</c:v>
                </c:pt>
                <c:pt idx="113">
                  <c:v>0.33000000000000101</c:v>
                </c:pt>
                <c:pt idx="114">
                  <c:v>0.34000000000000102</c:v>
                </c:pt>
                <c:pt idx="115">
                  <c:v>0.35000000000000098</c:v>
                </c:pt>
                <c:pt idx="116">
                  <c:v>0.36000000000000099</c:v>
                </c:pt>
                <c:pt idx="117">
                  <c:v>0.37000000000000099</c:v>
                </c:pt>
                <c:pt idx="118">
                  <c:v>0.38</c:v>
                </c:pt>
                <c:pt idx="119">
                  <c:v>0.39</c:v>
                </c:pt>
                <c:pt idx="120">
                  <c:v>0.4</c:v>
                </c:pt>
                <c:pt idx="121">
                  <c:v>0.41</c:v>
                </c:pt>
                <c:pt idx="122">
                  <c:v>0.42</c:v>
                </c:pt>
                <c:pt idx="123">
                  <c:v>0.43</c:v>
                </c:pt>
                <c:pt idx="124">
                  <c:v>0.44</c:v>
                </c:pt>
                <c:pt idx="125">
                  <c:v>0.45</c:v>
                </c:pt>
                <c:pt idx="126">
                  <c:v>0.46</c:v>
                </c:pt>
                <c:pt idx="127">
                  <c:v>0.47</c:v>
                </c:pt>
                <c:pt idx="128">
                  <c:v>0.48</c:v>
                </c:pt>
                <c:pt idx="129">
                  <c:v>0.49</c:v>
                </c:pt>
                <c:pt idx="130">
                  <c:v>0.5</c:v>
                </c:pt>
                <c:pt idx="131">
                  <c:v>0.51</c:v>
                </c:pt>
                <c:pt idx="132">
                  <c:v>0.52</c:v>
                </c:pt>
                <c:pt idx="133">
                  <c:v>0.53</c:v>
                </c:pt>
                <c:pt idx="134">
                  <c:v>0.54</c:v>
                </c:pt>
                <c:pt idx="135">
                  <c:v>0.55000000000000004</c:v>
                </c:pt>
                <c:pt idx="136">
                  <c:v>0.56000000000000005</c:v>
                </c:pt>
                <c:pt idx="137">
                  <c:v>0.56999999999999995</c:v>
                </c:pt>
                <c:pt idx="138">
                  <c:v>0.57999999999999996</c:v>
                </c:pt>
                <c:pt idx="139">
                  <c:v>0.59</c:v>
                </c:pt>
                <c:pt idx="140">
                  <c:v>0.6</c:v>
                </c:pt>
                <c:pt idx="141">
                  <c:v>0.61</c:v>
                </c:pt>
                <c:pt idx="142">
                  <c:v>0.62</c:v>
                </c:pt>
                <c:pt idx="143">
                  <c:v>0.63</c:v>
                </c:pt>
                <c:pt idx="144">
                  <c:v>0.64</c:v>
                </c:pt>
                <c:pt idx="145">
                  <c:v>0.65</c:v>
                </c:pt>
                <c:pt idx="146">
                  <c:v>0.66</c:v>
                </c:pt>
                <c:pt idx="147">
                  <c:v>0.67</c:v>
                </c:pt>
                <c:pt idx="148">
                  <c:v>0.68</c:v>
                </c:pt>
              </c:numCache>
            </c:numRef>
          </c:cat>
          <c:val>
            <c:numRef>
              <c:f>'TIR 1'!$D$9:$D$157</c:f>
              <c:numCache>
                <c:formatCode>"R$"#,##0.00_);[Red]\("R$"#,##0.00\)</c:formatCode>
                <c:ptCount val="149"/>
                <c:pt idx="0">
                  <c:v>-15.000000000000036</c:v>
                </c:pt>
                <c:pt idx="1">
                  <c:v>-9.3310657596372071</c:v>
                </c:pt>
                <c:pt idx="2">
                  <c:v>-4.6694214876033175</c:v>
                </c:pt>
                <c:pt idx="3">
                  <c:v>-0.8223062381852575</c:v>
                </c:pt>
                <c:pt idx="4">
                  <c:v>2.3611111111111036</c:v>
                </c:pt>
                <c:pt idx="5">
                  <c:v>5</c:v>
                </c:pt>
                <c:pt idx="6">
                  <c:v>7.1893491124260365</c:v>
                </c:pt>
                <c:pt idx="7">
                  <c:v>9.0054869684499295</c:v>
                </c:pt>
                <c:pt idx="8">
                  <c:v>10.510204081632661</c:v>
                </c:pt>
                <c:pt idx="9">
                  <c:v>11.753864447086805</c:v>
                </c:pt>
                <c:pt idx="10">
                  <c:v>12.777777777777782</c:v>
                </c:pt>
                <c:pt idx="11">
                  <c:v>13.616024973985439</c:v>
                </c:pt>
                <c:pt idx="12">
                  <c:v>14.296875</c:v>
                </c:pt>
                <c:pt idx="13">
                  <c:v>14.843893480257112</c:v>
                </c:pt>
                <c:pt idx="14">
                  <c:v>15.27681660899654</c:v>
                </c:pt>
                <c:pt idx="15">
                  <c:v>15.612244897959183</c:v>
                </c:pt>
                <c:pt idx="16">
                  <c:v>15.864197530864196</c:v>
                </c:pt>
                <c:pt idx="17">
                  <c:v>16.044558071585097</c:v>
                </c:pt>
                <c:pt idx="18">
                  <c:v>16.163434903047094</c:v>
                </c:pt>
                <c:pt idx="19">
                  <c:v>16.229454306377384</c:v>
                </c:pt>
                <c:pt idx="20">
                  <c:v>16.25</c:v>
                </c:pt>
                <c:pt idx="21">
                  <c:v>16.231409875074363</c:v>
                </c:pt>
                <c:pt idx="22">
                  <c:v>16.179138321995467</c:v>
                </c:pt>
                <c:pt idx="23">
                  <c:v>16.097890751757706</c:v>
                </c:pt>
                <c:pt idx="24">
                  <c:v>15.991735537190085</c:v>
                </c:pt>
                <c:pt idx="25">
                  <c:v>15.864197530864196</c:v>
                </c:pt>
                <c:pt idx="26">
                  <c:v>15.718336483931949</c:v>
                </c:pt>
                <c:pt idx="27">
                  <c:v>15.556813037573566</c:v>
                </c:pt>
                <c:pt idx="28">
                  <c:v>15.381944444444443</c:v>
                </c:pt>
                <c:pt idx="29">
                  <c:v>15.195751770095793</c:v>
                </c:pt>
                <c:pt idx="30">
                  <c:v>15</c:v>
                </c:pt>
                <c:pt idx="31">
                  <c:v>14.796232218377547</c:v>
                </c:pt>
                <c:pt idx="32">
                  <c:v>14.585798816568047</c:v>
                </c:pt>
                <c:pt idx="33">
                  <c:v>14.369882520469918</c:v>
                </c:pt>
                <c:pt idx="34">
                  <c:v>14.149519890260628</c:v>
                </c:pt>
                <c:pt idx="35">
                  <c:v>13.925619834710744</c:v>
                </c:pt>
                <c:pt idx="36">
                  <c:v>13.698979591836736</c:v>
                </c:pt>
                <c:pt idx="37">
                  <c:v>13.470298553401044</c:v>
                </c:pt>
                <c:pt idx="38">
                  <c:v>13.240190249702732</c:v>
                </c:pt>
                <c:pt idx="39">
                  <c:v>13.009192760700948</c:v>
                </c:pt>
                <c:pt idx="40">
                  <c:v>12.777777777777775</c:v>
                </c:pt>
                <c:pt idx="41">
                  <c:v>12.54635850577802</c:v>
                </c:pt>
                <c:pt idx="42">
                  <c:v>12.315296566077006</c:v>
                </c:pt>
                <c:pt idx="43">
                  <c:v>12.08490803728899</c:v>
                </c:pt>
                <c:pt idx="44">
                  <c:v>11.85546875</c:v>
                </c:pt>
                <c:pt idx="45">
                  <c:v>11.627218934911241</c:v>
                </c:pt>
                <c:pt idx="46">
                  <c:v>11.400367309458218</c:v>
                </c:pt>
                <c:pt idx="47">
                  <c:v>11.175094675874362</c:v>
                </c:pt>
                <c:pt idx="48">
                  <c:v>10.95155709342561</c:v>
                </c:pt>
                <c:pt idx="49">
                  <c:v>10.729888678848983</c:v>
                </c:pt>
                <c:pt idx="50">
                  <c:v>10.510204081632654</c:v>
                </c:pt>
                <c:pt idx="51">
                  <c:v>10.292600674469352</c:v>
                </c:pt>
                <c:pt idx="52">
                  <c:v>10.077160493827165</c:v>
                </c:pt>
                <c:pt idx="53">
                  <c:v>9.8639519609682864</c:v>
                </c:pt>
                <c:pt idx="54">
                  <c:v>9.6530314097881664</c:v>
                </c:pt>
                <c:pt idx="55">
                  <c:v>9.4444444444444429</c:v>
                </c:pt>
                <c:pt idx="56">
                  <c:v>9.2382271468144062</c:v>
                </c:pt>
                <c:pt idx="57">
                  <c:v>9.0344071512902673</c:v>
                </c:pt>
                <c:pt idx="58">
                  <c:v>8.8330046022353734</c:v>
                </c:pt>
                <c:pt idx="59">
                  <c:v>8.6340330075308458</c:v>
                </c:pt>
                <c:pt idx="60">
                  <c:v>8.4375</c:v>
                </c:pt>
                <c:pt idx="61">
                  <c:v>8.2434080170705677</c:v>
                </c:pt>
                <c:pt idx="62">
                  <c:v>8.0517549077929793</c:v>
                </c:pt>
                <c:pt idx="63">
                  <c:v>7.8625344752503992</c:v>
                </c:pt>
                <c:pt idx="64">
                  <c:v>7.6757369614512463</c:v>
                </c:pt>
                <c:pt idx="65">
                  <c:v>7.4913494809688572</c:v>
                </c:pt>
                <c:pt idx="66">
                  <c:v>7.309356408869661</c:v>
                </c:pt>
                <c:pt idx="67">
                  <c:v>7.1297397278372294</c:v>
                </c:pt>
                <c:pt idx="68">
                  <c:v>6.9524793388429771</c:v>
                </c:pt>
                <c:pt idx="69">
                  <c:v>6.7775533392248448</c:v>
                </c:pt>
                <c:pt idx="70">
                  <c:v>6.6049382716049365</c:v>
                </c:pt>
                <c:pt idx="71">
                  <c:v>6.4346093466972576</c:v>
                </c:pt>
                <c:pt idx="72">
                  <c:v>6.2665406427221164</c:v>
                </c:pt>
                <c:pt idx="73">
                  <c:v>6.1007052838478479</c:v>
                </c:pt>
                <c:pt idx="74">
                  <c:v>5.9370755998189217</c:v>
                </c:pt>
                <c:pt idx="75">
                  <c:v>5.7756232686980482</c:v>
                </c:pt>
                <c:pt idx="76">
                  <c:v>5.6163194444444287</c:v>
                </c:pt>
                <c:pt idx="77">
                  <c:v>5.4591348708683007</c:v>
                </c:pt>
                <c:pt idx="78">
                  <c:v>5.3040399833402603</c:v>
                </c:pt>
                <c:pt idx="79">
                  <c:v>5.1510049994898353</c:v>
                </c:pt>
                <c:pt idx="80">
                  <c:v>4.9999999999999858</c:v>
                </c:pt>
                <c:pt idx="81">
                  <c:v>4.850995000490137</c:v>
                </c:pt>
                <c:pt idx="82">
                  <c:v>4.7039600153786871</c:v>
                </c:pt>
                <c:pt idx="83">
                  <c:v>4.5588651145253891</c:v>
                </c:pt>
                <c:pt idx="84">
                  <c:v>4.4156804733727668</c:v>
                </c:pt>
                <c:pt idx="85">
                  <c:v>4.2743764172335439</c:v>
                </c:pt>
                <c:pt idx="86">
                  <c:v>4.1349234603061404</c:v>
                </c:pt>
                <c:pt idx="87">
                  <c:v>3.9972923399423372</c:v>
                </c:pt>
                <c:pt idx="88">
                  <c:v>3.8614540466392171</c:v>
                </c:pt>
                <c:pt idx="89">
                  <c:v>3.7273798501809488</c:v>
                </c:pt>
                <c:pt idx="90">
                  <c:v>3.5950413223140387</c:v>
                </c:pt>
                <c:pt idx="91">
                  <c:v>3.4644103563022348</c:v>
                </c:pt>
                <c:pt idx="92">
                  <c:v>3.3354591836734571</c:v>
                </c:pt>
                <c:pt idx="93">
                  <c:v>3.2081603884407421</c:v>
                </c:pt>
                <c:pt idx="94">
                  <c:v>3.0824869190520019</c:v>
                </c:pt>
                <c:pt idx="95">
                  <c:v>2.9584120982986661</c:v>
                </c:pt>
                <c:pt idx="96">
                  <c:v>2.8359096313911891</c:v>
                </c:pt>
                <c:pt idx="97">
                  <c:v>2.7149536123894968</c:v>
                </c:pt>
                <c:pt idx="98">
                  <c:v>2.595518529158273</c:v>
                </c:pt>
                <c:pt idx="99">
                  <c:v>2.4775792670009054</c:v>
                </c:pt>
                <c:pt idx="100">
                  <c:v>2.3611111111110965</c:v>
                </c:pt>
                <c:pt idx="101">
                  <c:v>2.2460897479680213</c:v>
                </c:pt>
                <c:pt idx="102">
                  <c:v>2.1324912657887545</c:v>
                </c:pt>
                <c:pt idx="103">
                  <c:v>2.020292154141039</c:v>
                </c:pt>
                <c:pt idx="104">
                  <c:v>1.909469302809562</c:v>
                </c:pt>
                <c:pt idx="105">
                  <c:v>1.7999999999999901</c:v>
                </c:pt>
                <c:pt idx="106">
                  <c:v>1.691861929957156</c:v>
                </c:pt>
                <c:pt idx="107">
                  <c:v>1.5850331700663318</c:v>
                </c:pt>
                <c:pt idx="108">
                  <c:v>1.4794921874999893</c:v>
                </c:pt>
                <c:pt idx="109">
                  <c:v>1.3752178354666107</c:v>
                </c:pt>
                <c:pt idx="110">
                  <c:v>1.2721893491124163</c:v>
                </c:pt>
                <c:pt idx="111">
                  <c:v>1.1703863411223026</c:v>
                </c:pt>
                <c:pt idx="112">
                  <c:v>1.0697887970615163</c:v>
                </c:pt>
                <c:pt idx="113">
                  <c:v>0.97037707049577904</c:v>
                </c:pt>
                <c:pt idx="114">
                  <c:v>0.87213187792380253</c:v>
                </c:pt>
                <c:pt idx="115">
                  <c:v>0.7750342935528014</c:v>
                </c:pt>
                <c:pt idx="116">
                  <c:v>0.67906574394462815</c:v>
                </c:pt>
                <c:pt idx="117">
                  <c:v>0.58420800255739813</c:v>
                </c:pt>
                <c:pt idx="118">
                  <c:v>0.49044318420500055</c:v>
                </c:pt>
                <c:pt idx="119">
                  <c:v>0.39775373945447967</c:v>
                </c:pt>
                <c:pt idx="120">
                  <c:v>0.30612244897959151</c:v>
                </c:pt>
                <c:pt idx="121">
                  <c:v>0.21553241788642552</c:v>
                </c:pt>
                <c:pt idx="122">
                  <c:v>0.12596707002578889</c:v>
                </c:pt>
                <c:pt idx="123">
                  <c:v>3.7410142305247973E-2</c:v>
                </c:pt>
                <c:pt idx="124">
                  <c:v>-5.0154320987653378E-2</c:v>
                </c:pt>
                <c:pt idx="125">
                  <c:v>-0.13674197384066389</c:v>
                </c:pt>
                <c:pt idx="126">
                  <c:v>-0.22236817414148824</c:v>
                </c:pt>
                <c:pt idx="127">
                  <c:v>-0.307047989263733</c:v>
                </c:pt>
                <c:pt idx="128">
                  <c:v>-0.39079620160701189</c:v>
                </c:pt>
                <c:pt idx="129">
                  <c:v>-0.47362731408495229</c:v>
                </c:pt>
                <c:pt idx="130">
                  <c:v>-0.55555555555555536</c:v>
                </c:pt>
                <c:pt idx="131">
                  <c:v>-0.63659488618920079</c:v>
                </c:pt>
                <c:pt idx="132">
                  <c:v>-0.71675900277008431</c:v>
                </c:pt>
                <c:pt idx="133">
                  <c:v>-0.79606134392754946</c:v>
                </c:pt>
                <c:pt idx="134">
                  <c:v>-0.87451509529431704</c:v>
                </c:pt>
                <c:pt idx="135">
                  <c:v>-0.95213319458897061</c:v>
                </c:pt>
                <c:pt idx="136">
                  <c:v>-1.0289283366206448</c:v>
                </c:pt>
                <c:pt idx="137">
                  <c:v>-1.1049129782141254</c:v>
                </c:pt>
                <c:pt idx="138">
                  <c:v>-1.1800993430539979</c:v>
                </c:pt>
                <c:pt idx="139">
                  <c:v>-1.2544994264467384</c:v>
                </c:pt>
                <c:pt idx="140">
                  <c:v>-1.328125</c:v>
                </c:pt>
                <c:pt idx="141">
                  <c:v>-1.4009876162185098</c:v>
                </c:pt>
                <c:pt idx="142">
                  <c:v>-1.47309861301631</c:v>
                </c:pt>
                <c:pt idx="143">
                  <c:v>-1.5444691181452068</c:v>
                </c:pt>
                <c:pt idx="144">
                  <c:v>-1.6151100535395599</c:v>
                </c:pt>
                <c:pt idx="145">
                  <c:v>-1.6850321395775936</c:v>
                </c:pt>
                <c:pt idx="146">
                  <c:v>-1.7542458992596899</c:v>
                </c:pt>
                <c:pt idx="147">
                  <c:v>-1.8227616623041332</c:v>
                </c:pt>
                <c:pt idx="148">
                  <c:v>-1.8905895691609977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C-4AC2-9F7F-3547AB7E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112952"/>
        <c:axId val="626117216"/>
      </c:areaChart>
      <c:catAx>
        <c:axId val="6261129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6117216"/>
        <c:crosses val="autoZero"/>
        <c:auto val="1"/>
        <c:lblAlgn val="ctr"/>
        <c:lblOffset val="100"/>
        <c:noMultiLvlLbl val="0"/>
      </c:catAx>
      <c:valAx>
        <c:axId val="6261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6112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'EX 5'!$D$8</c:f>
              <c:strCache>
                <c:ptCount val="1"/>
                <c:pt idx="0">
                  <c:v>VPL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'EX 5'!$C$9:$C$157</c:f>
              <c:numCache>
                <c:formatCode>0.0%</c:formatCode>
                <c:ptCount val="149"/>
                <c:pt idx="0" formatCode="0%">
                  <c:v>0.01</c:v>
                </c:pt>
                <c:pt idx="1">
                  <c:v>1.2E-2</c:v>
                </c:pt>
                <c:pt idx="2" formatCode="0%">
                  <c:v>1.4E-2</c:v>
                </c:pt>
                <c:pt idx="3">
                  <c:v>1.6E-2</c:v>
                </c:pt>
                <c:pt idx="4" formatCode="0%">
                  <c:v>1.7999999999999999E-2</c:v>
                </c:pt>
                <c:pt idx="5">
                  <c:v>0.02</c:v>
                </c:pt>
                <c:pt idx="6" formatCode="0%">
                  <c:v>2.1999999999999999E-2</c:v>
                </c:pt>
                <c:pt idx="7">
                  <c:v>2.4E-2</c:v>
                </c:pt>
                <c:pt idx="8" formatCode="0%">
                  <c:v>2.5999999999999999E-2</c:v>
                </c:pt>
                <c:pt idx="9">
                  <c:v>2.8000000000000001E-2</c:v>
                </c:pt>
                <c:pt idx="10" formatCode="0%">
                  <c:v>0.03</c:v>
                </c:pt>
                <c:pt idx="11">
                  <c:v>3.2000000000000001E-2</c:v>
                </c:pt>
                <c:pt idx="12" formatCode="0%">
                  <c:v>3.4000000000000002E-2</c:v>
                </c:pt>
                <c:pt idx="13">
                  <c:v>3.5999999999999997E-2</c:v>
                </c:pt>
                <c:pt idx="14" formatCode="0%">
                  <c:v>3.7999999999999999E-2</c:v>
                </c:pt>
                <c:pt idx="15">
                  <c:v>0.04</c:v>
                </c:pt>
                <c:pt idx="16" formatCode="0%">
                  <c:v>4.2000000000000003E-2</c:v>
                </c:pt>
                <c:pt idx="17">
                  <c:v>4.3999999999999997E-2</c:v>
                </c:pt>
                <c:pt idx="18" formatCode="0%">
                  <c:v>4.5999999999999999E-2</c:v>
                </c:pt>
                <c:pt idx="19">
                  <c:v>4.8000000000000001E-2</c:v>
                </c:pt>
                <c:pt idx="20" formatCode="0%">
                  <c:v>0.05</c:v>
                </c:pt>
                <c:pt idx="21">
                  <c:v>5.1999999999999998E-2</c:v>
                </c:pt>
                <c:pt idx="22" formatCode="0%">
                  <c:v>5.3999999999999999E-2</c:v>
                </c:pt>
                <c:pt idx="23">
                  <c:v>5.6000000000000001E-2</c:v>
                </c:pt>
                <c:pt idx="24" formatCode="0%">
                  <c:v>5.8000000000000003E-2</c:v>
                </c:pt>
                <c:pt idx="25">
                  <c:v>0.06</c:v>
                </c:pt>
                <c:pt idx="26" formatCode="0%">
                  <c:v>6.2E-2</c:v>
                </c:pt>
                <c:pt idx="27">
                  <c:v>6.4000000000000001E-2</c:v>
                </c:pt>
                <c:pt idx="28" formatCode="0%">
                  <c:v>6.6000000000000003E-2</c:v>
                </c:pt>
                <c:pt idx="29">
                  <c:v>6.8000000000000005E-2</c:v>
                </c:pt>
                <c:pt idx="30" formatCode="0%">
                  <c:v>7.0000000000000007E-2</c:v>
                </c:pt>
                <c:pt idx="31">
                  <c:v>7.1999999999999995E-2</c:v>
                </c:pt>
                <c:pt idx="32" formatCode="0%">
                  <c:v>7.3999999999999996E-2</c:v>
                </c:pt>
                <c:pt idx="33">
                  <c:v>7.5999999999999998E-2</c:v>
                </c:pt>
                <c:pt idx="34" formatCode="0%">
                  <c:v>7.8E-2</c:v>
                </c:pt>
                <c:pt idx="35">
                  <c:v>0.08</c:v>
                </c:pt>
                <c:pt idx="36" formatCode="0%">
                  <c:v>8.2000000000000003E-2</c:v>
                </c:pt>
                <c:pt idx="37">
                  <c:v>8.4000000000000005E-2</c:v>
                </c:pt>
                <c:pt idx="38" formatCode="0%">
                  <c:v>8.5999999999999993E-2</c:v>
                </c:pt>
                <c:pt idx="39">
                  <c:v>8.7999999999999995E-2</c:v>
                </c:pt>
                <c:pt idx="40" formatCode="0%">
                  <c:v>0.09</c:v>
                </c:pt>
                <c:pt idx="41">
                  <c:v>9.1999999999999998E-2</c:v>
                </c:pt>
                <c:pt idx="42" formatCode="0%">
                  <c:v>9.4E-2</c:v>
                </c:pt>
                <c:pt idx="43">
                  <c:v>9.6000000000000002E-2</c:v>
                </c:pt>
                <c:pt idx="44" formatCode="0%">
                  <c:v>9.8000000000000004E-2</c:v>
                </c:pt>
                <c:pt idx="45">
                  <c:v>0.1</c:v>
                </c:pt>
                <c:pt idx="46" formatCode="0%">
                  <c:v>0.10199999999999999</c:v>
                </c:pt>
                <c:pt idx="47">
                  <c:v>0.104</c:v>
                </c:pt>
                <c:pt idx="48" formatCode="0%">
                  <c:v>0.106</c:v>
                </c:pt>
                <c:pt idx="49">
                  <c:v>0.108</c:v>
                </c:pt>
                <c:pt idx="50" formatCode="0%">
                  <c:v>0.11</c:v>
                </c:pt>
                <c:pt idx="51">
                  <c:v>0.112</c:v>
                </c:pt>
                <c:pt idx="52" formatCode="0%">
                  <c:v>0.114</c:v>
                </c:pt>
                <c:pt idx="53">
                  <c:v>0.11600000000000001</c:v>
                </c:pt>
                <c:pt idx="54" formatCode="0%">
                  <c:v>0.11799999999999999</c:v>
                </c:pt>
                <c:pt idx="55">
                  <c:v>0.12</c:v>
                </c:pt>
                <c:pt idx="56" formatCode="0%">
                  <c:v>0.122</c:v>
                </c:pt>
                <c:pt idx="57">
                  <c:v>0.124</c:v>
                </c:pt>
                <c:pt idx="58" formatCode="0%">
                  <c:v>0.126</c:v>
                </c:pt>
                <c:pt idx="59">
                  <c:v>0.128</c:v>
                </c:pt>
                <c:pt idx="60" formatCode="0%">
                  <c:v>0.13</c:v>
                </c:pt>
                <c:pt idx="61">
                  <c:v>0.13200000000000001</c:v>
                </c:pt>
                <c:pt idx="62" formatCode="0%">
                  <c:v>0.13400000000000001</c:v>
                </c:pt>
                <c:pt idx="63">
                  <c:v>0.13600000000000001</c:v>
                </c:pt>
                <c:pt idx="64" formatCode="0%">
                  <c:v>0.13800000000000001</c:v>
                </c:pt>
                <c:pt idx="65">
                  <c:v>0.14000000000000001</c:v>
                </c:pt>
                <c:pt idx="66" formatCode="0%">
                  <c:v>0.14199999999999999</c:v>
                </c:pt>
                <c:pt idx="67">
                  <c:v>0.14399999999999999</c:v>
                </c:pt>
                <c:pt idx="68" formatCode="0%">
                  <c:v>0.14599999999999999</c:v>
                </c:pt>
                <c:pt idx="69">
                  <c:v>0.14799999999999999</c:v>
                </c:pt>
                <c:pt idx="70" formatCode="0%">
                  <c:v>0.15</c:v>
                </c:pt>
                <c:pt idx="71">
                  <c:v>0.152</c:v>
                </c:pt>
                <c:pt idx="72" formatCode="0%">
                  <c:v>0.154</c:v>
                </c:pt>
                <c:pt idx="73">
                  <c:v>0.156</c:v>
                </c:pt>
                <c:pt idx="74" formatCode="0%">
                  <c:v>0.158</c:v>
                </c:pt>
                <c:pt idx="75">
                  <c:v>0.16</c:v>
                </c:pt>
                <c:pt idx="76" formatCode="0%">
                  <c:v>0.16200000000000001</c:v>
                </c:pt>
                <c:pt idx="77">
                  <c:v>0.16400000000000001</c:v>
                </c:pt>
                <c:pt idx="78" formatCode="0%">
                  <c:v>0.16600000000000001</c:v>
                </c:pt>
                <c:pt idx="79">
                  <c:v>0.16800000000000001</c:v>
                </c:pt>
                <c:pt idx="80" formatCode="0%">
                  <c:v>0.17</c:v>
                </c:pt>
                <c:pt idx="81">
                  <c:v>0.17199999999999999</c:v>
                </c:pt>
                <c:pt idx="82" formatCode="0%">
                  <c:v>0.17399999999999999</c:v>
                </c:pt>
                <c:pt idx="83">
                  <c:v>0.17599999999999999</c:v>
                </c:pt>
                <c:pt idx="84" formatCode="0%">
                  <c:v>0.17799999999999999</c:v>
                </c:pt>
                <c:pt idx="85">
                  <c:v>0.18</c:v>
                </c:pt>
                <c:pt idx="86" formatCode="0%">
                  <c:v>0.182</c:v>
                </c:pt>
                <c:pt idx="87">
                  <c:v>0.184</c:v>
                </c:pt>
                <c:pt idx="88" formatCode="0%">
                  <c:v>0.186</c:v>
                </c:pt>
                <c:pt idx="89">
                  <c:v>0.188</c:v>
                </c:pt>
                <c:pt idx="90" formatCode="0%">
                  <c:v>0.19</c:v>
                </c:pt>
                <c:pt idx="91">
                  <c:v>0.192</c:v>
                </c:pt>
                <c:pt idx="92" formatCode="0%">
                  <c:v>0.19400000000000001</c:v>
                </c:pt>
                <c:pt idx="93">
                  <c:v>0.19600000000000001</c:v>
                </c:pt>
                <c:pt idx="94" formatCode="0%">
                  <c:v>0.19800000000000001</c:v>
                </c:pt>
                <c:pt idx="95">
                  <c:v>0.2</c:v>
                </c:pt>
                <c:pt idx="96" formatCode="0%">
                  <c:v>0.20200000000000001</c:v>
                </c:pt>
                <c:pt idx="97">
                  <c:v>0.20399999999999999</c:v>
                </c:pt>
                <c:pt idx="98" formatCode="0%">
                  <c:v>0.20599999999999999</c:v>
                </c:pt>
                <c:pt idx="99">
                  <c:v>0.20799999999999999</c:v>
                </c:pt>
                <c:pt idx="100" formatCode="0%">
                  <c:v>0.21</c:v>
                </c:pt>
                <c:pt idx="101">
                  <c:v>0.21199999999999999</c:v>
                </c:pt>
                <c:pt idx="102" formatCode="0%">
                  <c:v>0.214</c:v>
                </c:pt>
                <c:pt idx="103">
                  <c:v>0.216</c:v>
                </c:pt>
                <c:pt idx="104" formatCode="0%">
                  <c:v>0.218</c:v>
                </c:pt>
                <c:pt idx="105">
                  <c:v>0.22</c:v>
                </c:pt>
                <c:pt idx="106" formatCode="0%">
                  <c:v>0.222</c:v>
                </c:pt>
                <c:pt idx="107">
                  <c:v>0.224</c:v>
                </c:pt>
                <c:pt idx="108" formatCode="0%">
                  <c:v>0.22600000000000001</c:v>
                </c:pt>
                <c:pt idx="109">
                  <c:v>0.22800000000000001</c:v>
                </c:pt>
                <c:pt idx="110" formatCode="0%">
                  <c:v>0.23</c:v>
                </c:pt>
                <c:pt idx="111">
                  <c:v>0.23200000000000001</c:v>
                </c:pt>
                <c:pt idx="112" formatCode="0%">
                  <c:v>0.23400000000000001</c:v>
                </c:pt>
                <c:pt idx="113">
                  <c:v>0.23599999999999999</c:v>
                </c:pt>
                <c:pt idx="114" formatCode="0%">
                  <c:v>0.23799999999999999</c:v>
                </c:pt>
                <c:pt idx="115">
                  <c:v>0.24</c:v>
                </c:pt>
                <c:pt idx="116" formatCode="0%">
                  <c:v>0.24199999999999999</c:v>
                </c:pt>
                <c:pt idx="117">
                  <c:v>0.24399999999999999</c:v>
                </c:pt>
                <c:pt idx="118" formatCode="0%">
                  <c:v>0.246</c:v>
                </c:pt>
                <c:pt idx="119">
                  <c:v>0.248</c:v>
                </c:pt>
                <c:pt idx="120" formatCode="0%">
                  <c:v>0.25</c:v>
                </c:pt>
                <c:pt idx="121">
                  <c:v>0.252</c:v>
                </c:pt>
                <c:pt idx="122" formatCode="0%">
                  <c:v>0.254</c:v>
                </c:pt>
                <c:pt idx="123">
                  <c:v>0.25600000000000001</c:v>
                </c:pt>
                <c:pt idx="124" formatCode="0%">
                  <c:v>0.25800000000000001</c:v>
                </c:pt>
                <c:pt idx="125">
                  <c:v>0.26</c:v>
                </c:pt>
                <c:pt idx="126" formatCode="0%">
                  <c:v>0.26200000000000001</c:v>
                </c:pt>
                <c:pt idx="127">
                  <c:v>0.26400000000000001</c:v>
                </c:pt>
                <c:pt idx="128" formatCode="0%">
                  <c:v>0.26600000000000001</c:v>
                </c:pt>
                <c:pt idx="129">
                  <c:v>0.26800000000000002</c:v>
                </c:pt>
                <c:pt idx="130" formatCode="0%">
                  <c:v>0.27</c:v>
                </c:pt>
                <c:pt idx="131">
                  <c:v>0.27200000000000002</c:v>
                </c:pt>
                <c:pt idx="132" formatCode="0%">
                  <c:v>0.27400000000000002</c:v>
                </c:pt>
                <c:pt idx="133">
                  <c:v>0.27600000000000002</c:v>
                </c:pt>
                <c:pt idx="134" formatCode="0%">
                  <c:v>0.27800000000000002</c:v>
                </c:pt>
                <c:pt idx="135">
                  <c:v>0.28000000000000003</c:v>
                </c:pt>
                <c:pt idx="136" formatCode="0%">
                  <c:v>0.28199999999999997</c:v>
                </c:pt>
                <c:pt idx="137">
                  <c:v>0.28399999999999997</c:v>
                </c:pt>
                <c:pt idx="138" formatCode="0%">
                  <c:v>0.28599999999999998</c:v>
                </c:pt>
                <c:pt idx="139">
                  <c:v>0.28799999999999998</c:v>
                </c:pt>
                <c:pt idx="140" formatCode="0%">
                  <c:v>0.28999999999999998</c:v>
                </c:pt>
                <c:pt idx="141">
                  <c:v>0.29199999999999998</c:v>
                </c:pt>
                <c:pt idx="142" formatCode="0%">
                  <c:v>0.29399999999999998</c:v>
                </c:pt>
                <c:pt idx="143">
                  <c:v>0.29599999999999999</c:v>
                </c:pt>
                <c:pt idx="144" formatCode="0%">
                  <c:v>0.29799999999999999</c:v>
                </c:pt>
                <c:pt idx="145">
                  <c:v>0.3</c:v>
                </c:pt>
                <c:pt idx="146" formatCode="0%">
                  <c:v>0.30199999999999999</c:v>
                </c:pt>
                <c:pt idx="147">
                  <c:v>0.30399999999999999</c:v>
                </c:pt>
                <c:pt idx="148" formatCode="0%">
                  <c:v>0.30599999999999999</c:v>
                </c:pt>
              </c:numCache>
            </c:numRef>
          </c:cat>
          <c:val>
            <c:numRef>
              <c:f>'EX 5'!$D$9:$D$157</c:f>
              <c:numCache>
                <c:formatCode>"R$"#,##0.00_);[Red]\("R$"#,##0.00\)</c:formatCode>
                <c:ptCount val="149"/>
                <c:pt idx="0">
                  <c:v>205.39114297666413</c:v>
                </c:pt>
                <c:pt idx="1">
                  <c:v>202.53787186670945</c:v>
                </c:pt>
                <c:pt idx="2">
                  <c:v>199.70691088352874</c:v>
                </c:pt>
                <c:pt idx="3">
                  <c:v>196.89804104017657</c:v>
                </c:pt>
                <c:pt idx="4">
                  <c:v>194.11104592764559</c:v>
                </c:pt>
                <c:pt idx="5">
                  <c:v>191.34571167951992</c:v>
                </c:pt>
                <c:pt idx="6">
                  <c:v>188.60182693718014</c:v>
                </c:pt>
                <c:pt idx="7">
                  <c:v>185.87918281555176</c:v>
                </c:pt>
                <c:pt idx="8">
                  <c:v>183.17757286938792</c:v>
                </c:pt>
                <c:pt idx="9">
                  <c:v>180.49679306007516</c:v>
                </c:pt>
                <c:pt idx="10">
                  <c:v>177.83664172295551</c:v>
                </c:pt>
                <c:pt idx="11">
                  <c:v>175.19691953515394</c:v>
                </c:pt>
                <c:pt idx="12">
                  <c:v>172.5774294839033</c:v>
                </c:pt>
                <c:pt idx="13">
                  <c:v>169.97797683535822</c:v>
                </c:pt>
                <c:pt idx="14">
                  <c:v>167.39836910388914</c:v>
                </c:pt>
                <c:pt idx="15">
                  <c:v>164.83841602184788</c:v>
                </c:pt>
                <c:pt idx="16">
                  <c:v>162.297929509798</c:v>
                </c:pt>
                <c:pt idx="17">
                  <c:v>159.77672364719956</c:v>
                </c:pt>
                <c:pt idx="18">
                  <c:v>157.27461464354286</c:v>
                </c:pt>
                <c:pt idx="19">
                  <c:v>154.79142080992267</c:v>
                </c:pt>
                <c:pt idx="20">
                  <c:v>152.32696253104416</c:v>
                </c:pt>
                <c:pt idx="21">
                  <c:v>149.88106223765476</c:v>
                </c:pt>
                <c:pt idx="22">
                  <c:v>147.45354437939494</c:v>
                </c:pt>
                <c:pt idx="23">
                  <c:v>145.04423539805771</c:v>
                </c:pt>
                <c:pt idx="24">
                  <c:v>142.65296370125492</c:v>
                </c:pt>
                <c:pt idx="25">
                  <c:v>140.27955963647838</c:v>
                </c:pt>
                <c:pt idx="26">
                  <c:v>137.923855465553</c:v>
                </c:pt>
                <c:pt idx="27">
                  <c:v>135.58568533947215</c:v>
                </c:pt>
                <c:pt idx="28">
                  <c:v>133.26488527361244</c:v>
                </c:pt>
                <c:pt idx="29">
                  <c:v>130.9612931233172</c:v>
                </c:pt>
                <c:pt idx="30">
                  <c:v>128.67474855984648</c:v>
                </c:pt>
                <c:pt idx="31">
                  <c:v>126.4050930466845</c:v>
                </c:pt>
                <c:pt idx="32">
                  <c:v>124.15216981620108</c:v>
                </c:pt>
                <c:pt idx="33">
                  <c:v>121.9158238466581</c:v>
                </c:pt>
                <c:pt idx="34">
                  <c:v>119.69590183955802</c:v>
                </c:pt>
                <c:pt idx="35">
                  <c:v>117.49225219732762</c:v>
                </c:pt>
                <c:pt idx="36">
                  <c:v>115.30472500133106</c:v>
                </c:pt>
                <c:pt idx="37">
                  <c:v>113.13317199020764</c:v>
                </c:pt>
                <c:pt idx="38">
                  <c:v>110.97744653852743</c:v>
                </c:pt>
                <c:pt idx="39">
                  <c:v>108.8374036357622</c:v>
                </c:pt>
                <c:pt idx="40">
                  <c:v>106.71289986556275</c:v>
                </c:pt>
                <c:pt idx="41">
                  <c:v>104.60379338534142</c:v>
                </c:pt>
                <c:pt idx="42">
                  <c:v>102.50994390615159</c:v>
                </c:pt>
                <c:pt idx="43">
                  <c:v>100.43121267286119</c:v>
                </c:pt>
                <c:pt idx="44">
                  <c:v>98.367462444615569</c:v>
                </c:pt>
                <c:pt idx="45">
                  <c:v>96.318557475582224</c:v>
                </c:pt>
                <c:pt idx="46">
                  <c:v>94.284363495977516</c:v>
                </c:pt>
                <c:pt idx="47">
                  <c:v>92.264747693366019</c:v>
                </c:pt>
                <c:pt idx="48">
                  <c:v>90.259578694231095</c:v>
                </c:pt>
                <c:pt idx="49">
                  <c:v>88.268726545811433</c:v>
                </c:pt>
                <c:pt idx="50">
                  <c:v>86.292062698198436</c:v>
                </c:pt>
                <c:pt idx="51">
                  <c:v>84.329459986691973</c:v>
                </c:pt>
                <c:pt idx="52">
                  <c:v>82.380792614408506</c:v>
                </c:pt>
                <c:pt idx="53">
                  <c:v>80.445936135138709</c:v>
                </c:pt>
                <c:pt idx="54">
                  <c:v>78.524767436450531</c:v>
                </c:pt>
                <c:pt idx="55">
                  <c:v>76.617164723031976</c:v>
                </c:pt>
                <c:pt idx="56">
                  <c:v>74.723007500274207</c:v>
                </c:pt>
                <c:pt idx="57">
                  <c:v>72.842176558083565</c:v>
                </c:pt>
                <c:pt idx="58">
                  <c:v>70.97455395492932</c:v>
                </c:pt>
                <c:pt idx="59">
                  <c:v>69.120023002110713</c:v>
                </c:pt>
                <c:pt idx="60">
                  <c:v>67.278468248253432</c:v>
                </c:pt>
                <c:pt idx="61">
                  <c:v>65.449775464018785</c:v>
                </c:pt>
                <c:pt idx="62">
                  <c:v>63.633831627034169</c:v>
                </c:pt>
                <c:pt idx="63">
                  <c:v>61.830524907029883</c:v>
                </c:pt>
                <c:pt idx="64">
                  <c:v>60.03974465119046</c:v>
                </c:pt>
                <c:pt idx="65">
                  <c:v>58.261381369706044</c:v>
                </c:pt>
                <c:pt idx="66">
                  <c:v>56.495326721531171</c:v>
                </c:pt>
                <c:pt idx="67">
                  <c:v>54.741473500337122</c:v>
                </c:pt>
                <c:pt idx="68">
                  <c:v>52.99971562066554</c:v>
                </c:pt>
                <c:pt idx="69">
                  <c:v>51.269948104271066</c:v>
                </c:pt>
                <c:pt idx="70">
                  <c:v>49.552067066655752</c:v>
                </c:pt>
                <c:pt idx="71">
                  <c:v>47.845969703789478</c:v>
                </c:pt>
                <c:pt idx="72">
                  <c:v>46.151554279014647</c:v>
                </c:pt>
                <c:pt idx="73">
                  <c:v>44.468720110132153</c:v>
                </c:pt>
                <c:pt idx="74">
                  <c:v>42.797367556664994</c:v>
                </c:pt>
                <c:pt idx="75">
                  <c:v>41.137398007298373</c:v>
                </c:pt>
                <c:pt idx="76">
                  <c:v>39.488713867492038</c:v>
                </c:pt>
                <c:pt idx="77">
                  <c:v>37.851218547262022</c:v>
                </c:pt>
                <c:pt idx="78">
                  <c:v>36.224816449131708</c:v>
                </c:pt>
                <c:pt idx="79">
                  <c:v>34.609412956246217</c:v>
                </c:pt>
                <c:pt idx="80">
                  <c:v>33.004914420649754</c:v>
                </c:pt>
                <c:pt idx="81">
                  <c:v>31.411228151723094</c:v>
                </c:pt>
                <c:pt idx="82">
                  <c:v>29.828262404778059</c:v>
                </c:pt>
                <c:pt idx="83">
                  <c:v>28.255926369807582</c:v>
                </c:pt>
                <c:pt idx="84">
                  <c:v>26.694130160387601</c:v>
                </c:pt>
                <c:pt idx="85">
                  <c:v>25.142784802730603</c:v>
                </c:pt>
                <c:pt idx="86">
                  <c:v>23.60180222488583</c:v>
                </c:pt>
                <c:pt idx="87">
                  <c:v>22.071095246086145</c:v>
                </c:pt>
                <c:pt idx="88">
                  <c:v>20.550577566238587</c:v>
                </c:pt>
                <c:pt idx="89">
                  <c:v>19.040163755555625</c:v>
                </c:pt>
                <c:pt idx="90">
                  <c:v>17.539769244326521</c:v>
                </c:pt>
                <c:pt idx="91">
                  <c:v>16.049310312825298</c:v>
                </c:pt>
                <c:pt idx="92">
                  <c:v>14.568704081354156</c:v>
                </c:pt>
                <c:pt idx="93">
                  <c:v>13.097868500419679</c:v>
                </c:pt>
                <c:pt idx="94">
                  <c:v>11.636722341040922</c:v>
                </c:pt>
                <c:pt idx="95">
                  <c:v>10.185185185185219</c:v>
                </c:pt>
                <c:pt idx="96">
                  <c:v>8.7431774163325713</c:v>
                </c:pt>
                <c:pt idx="97">
                  <c:v>7.3106202101647</c:v>
                </c:pt>
                <c:pt idx="98">
                  <c:v>5.8874355253773842</c:v>
                </c:pt>
                <c:pt idx="99">
                  <c:v>4.4735460946147896</c:v>
                </c:pt>
                <c:pt idx="100">
                  <c:v>3.0688754155233937</c:v>
                </c:pt>
                <c:pt idx="101">
                  <c:v>1.6733477419238625</c:v>
                </c:pt>
                <c:pt idx="102">
                  <c:v>0.28688807509917069</c:v>
                </c:pt>
                <c:pt idx="103">
                  <c:v>-1.0905778448024535</c:v>
                </c:pt>
                <c:pt idx="104">
                  <c:v>-2.4591235472520339</c:v>
                </c:pt>
                <c:pt idx="105">
                  <c:v>-3.8188218397134506</c:v>
                </c:pt>
                <c:pt idx="106">
                  <c:v>-5.1697448159063697</c:v>
                </c:pt>
                <c:pt idx="107">
                  <c:v>-6.5119638639627055</c:v>
                </c:pt>
                <c:pt idx="108">
                  <c:v>-7.8455496744757056</c:v>
                </c:pt>
                <c:pt idx="109">
                  <c:v>-9.1705722484445005</c:v>
                </c:pt>
                <c:pt idx="110">
                  <c:v>-10.487100905115653</c:v>
                </c:pt>
                <c:pt idx="111">
                  <c:v>-11.79520428972279</c:v>
                </c:pt>
                <c:pt idx="112">
                  <c:v>-13.094950381125273</c:v>
                </c:pt>
                <c:pt idx="113">
                  <c:v>-14.386406499349619</c:v>
                </c:pt>
                <c:pt idx="114">
                  <c:v>-15.669639313032064</c:v>
                </c:pt>
                <c:pt idx="115">
                  <c:v>-16.944714846765805</c:v>
                </c:pt>
                <c:pt idx="116">
                  <c:v>-18.211698488353647</c:v>
                </c:pt>
                <c:pt idx="117">
                  <c:v>-19.470654995967323</c:v>
                </c:pt>
                <c:pt idx="118">
                  <c:v>-20.721648505215001</c:v>
                </c:pt>
                <c:pt idx="119">
                  <c:v>-21.964742536118308</c:v>
                </c:pt>
                <c:pt idx="120">
                  <c:v>-23.199999999999989</c:v>
                </c:pt>
                <c:pt idx="121">
                  <c:v>-24.427483206283853</c:v>
                </c:pt>
                <c:pt idx="122">
                  <c:v>-25.647253869207532</c:v>
                </c:pt>
                <c:pt idx="123">
                  <c:v>-26.859373114450477</c:v>
                </c:pt>
                <c:pt idx="124">
                  <c:v>-28.063901485677093</c:v>
                </c:pt>
                <c:pt idx="125">
                  <c:v>-29.260898950997216</c:v>
                </c:pt>
                <c:pt idx="126">
                  <c:v>-30.450424909344804</c:v>
                </c:pt>
                <c:pt idx="127">
                  <c:v>-31.632538196775499</c:v>
                </c:pt>
                <c:pt idx="128">
                  <c:v>-32.807297092685189</c:v>
                </c:pt>
                <c:pt idx="129">
                  <c:v>-33.974759325949776</c:v>
                </c:pt>
                <c:pt idx="130">
                  <c:v>-35.134982080987754</c:v>
                </c:pt>
                <c:pt idx="131">
                  <c:v>-36.288022003747074</c:v>
                </c:pt>
                <c:pt idx="132">
                  <c:v>-37.433935207615718</c:v>
                </c:pt>
                <c:pt idx="133">
                  <c:v>-38.572777279259583</c:v>
                </c:pt>
                <c:pt idx="134">
                  <c:v>-39.704603284386224</c:v>
                </c:pt>
                <c:pt idx="135">
                  <c:v>-40.8294677734375</c:v>
                </c:pt>
                <c:pt idx="136">
                  <c:v>-41.947424787210309</c:v>
                </c:pt>
                <c:pt idx="137">
                  <c:v>-43.058527862408255</c:v>
                </c:pt>
                <c:pt idx="138">
                  <c:v>-44.162830037123513</c:v>
                </c:pt>
                <c:pt idx="139">
                  <c:v>-45.260383856251281</c:v>
                </c:pt>
                <c:pt idx="140">
                  <c:v>-46.35124137683664</c:v>
                </c:pt>
                <c:pt idx="141">
                  <c:v>-47.435454173355595</c:v>
                </c:pt>
                <c:pt idx="142">
                  <c:v>-48.513073342930568</c:v>
                </c:pt>
                <c:pt idx="143">
                  <c:v>-49.584149510481893</c:v>
                </c:pt>
                <c:pt idx="144">
                  <c:v>-50.648732833815501</c:v>
                </c:pt>
                <c:pt idx="145">
                  <c:v>-51.706873008648188</c:v>
                </c:pt>
                <c:pt idx="146">
                  <c:v>-52.758619273571384</c:v>
                </c:pt>
                <c:pt idx="147">
                  <c:v>-53.80402041495384</c:v>
                </c:pt>
                <c:pt idx="148">
                  <c:v>-54.843124771784034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1-4C1E-94C2-06C5D5AA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70464"/>
        <c:axId val="629871776"/>
      </c:areaChart>
      <c:catAx>
        <c:axId val="6298704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9871776"/>
        <c:crosses val="autoZero"/>
        <c:auto val="1"/>
        <c:lblAlgn val="ctr"/>
        <c:lblOffset val="100"/>
        <c:noMultiLvlLbl val="0"/>
      </c:catAx>
      <c:valAx>
        <c:axId val="6298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987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6'!$D$8</c:f>
              <c:strCache>
                <c:ptCount val="1"/>
                <c:pt idx="0">
                  <c:v>VPL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6'!$C$9:$C$157</c:f>
              <c:numCache>
                <c:formatCode>0.0%</c:formatCode>
                <c:ptCount val="149"/>
                <c:pt idx="0" formatCode="0%">
                  <c:v>0.1</c:v>
                </c:pt>
                <c:pt idx="1">
                  <c:v>0.13</c:v>
                </c:pt>
                <c:pt idx="2" formatCode="0%">
                  <c:v>0.16</c:v>
                </c:pt>
                <c:pt idx="3">
                  <c:v>0.19</c:v>
                </c:pt>
                <c:pt idx="4" formatCode="0%">
                  <c:v>0.22</c:v>
                </c:pt>
                <c:pt idx="5">
                  <c:v>0.25</c:v>
                </c:pt>
                <c:pt idx="6" formatCode="0%">
                  <c:v>0.28000000000000003</c:v>
                </c:pt>
                <c:pt idx="7">
                  <c:v>0.31</c:v>
                </c:pt>
                <c:pt idx="8" formatCode="0%">
                  <c:v>0.34</c:v>
                </c:pt>
                <c:pt idx="9">
                  <c:v>0.37</c:v>
                </c:pt>
                <c:pt idx="10" formatCode="0%">
                  <c:v>0.4</c:v>
                </c:pt>
                <c:pt idx="11">
                  <c:v>0.43</c:v>
                </c:pt>
                <c:pt idx="12" formatCode="0%">
                  <c:v>0.46</c:v>
                </c:pt>
                <c:pt idx="13">
                  <c:v>0.49</c:v>
                </c:pt>
                <c:pt idx="14" formatCode="0%">
                  <c:v>0.52</c:v>
                </c:pt>
                <c:pt idx="15">
                  <c:v>0.55000000000000004</c:v>
                </c:pt>
                <c:pt idx="16" formatCode="0%">
                  <c:v>0.57999999999999996</c:v>
                </c:pt>
                <c:pt idx="17">
                  <c:v>0.61</c:v>
                </c:pt>
                <c:pt idx="18" formatCode="0%">
                  <c:v>0.64</c:v>
                </c:pt>
                <c:pt idx="19">
                  <c:v>0.67</c:v>
                </c:pt>
                <c:pt idx="20" formatCode="0%">
                  <c:v>0.7</c:v>
                </c:pt>
                <c:pt idx="21">
                  <c:v>0.73</c:v>
                </c:pt>
                <c:pt idx="22" formatCode="0%">
                  <c:v>0.76</c:v>
                </c:pt>
                <c:pt idx="23">
                  <c:v>0.79</c:v>
                </c:pt>
                <c:pt idx="24" formatCode="0%">
                  <c:v>0.82</c:v>
                </c:pt>
                <c:pt idx="25">
                  <c:v>0.85</c:v>
                </c:pt>
                <c:pt idx="26" formatCode="0%">
                  <c:v>0.88</c:v>
                </c:pt>
                <c:pt idx="27">
                  <c:v>0.91</c:v>
                </c:pt>
                <c:pt idx="28" formatCode="0%">
                  <c:v>0.94</c:v>
                </c:pt>
                <c:pt idx="29">
                  <c:v>0.97</c:v>
                </c:pt>
                <c:pt idx="30" formatCode="0%">
                  <c:v>1</c:v>
                </c:pt>
                <c:pt idx="31">
                  <c:v>1.03</c:v>
                </c:pt>
                <c:pt idx="32" formatCode="0%">
                  <c:v>1.06</c:v>
                </c:pt>
                <c:pt idx="33">
                  <c:v>1.0900000000000001</c:v>
                </c:pt>
                <c:pt idx="34" formatCode="0%">
                  <c:v>1.1200000000000001</c:v>
                </c:pt>
                <c:pt idx="35">
                  <c:v>1.1499999999999999</c:v>
                </c:pt>
                <c:pt idx="36" formatCode="0%">
                  <c:v>1.18</c:v>
                </c:pt>
                <c:pt idx="37">
                  <c:v>1.21</c:v>
                </c:pt>
                <c:pt idx="38" formatCode="0%">
                  <c:v>1.24</c:v>
                </c:pt>
                <c:pt idx="39">
                  <c:v>1.27</c:v>
                </c:pt>
                <c:pt idx="40" formatCode="0%">
                  <c:v>1.3</c:v>
                </c:pt>
                <c:pt idx="41">
                  <c:v>1.33</c:v>
                </c:pt>
                <c:pt idx="42" formatCode="0%">
                  <c:v>1.36</c:v>
                </c:pt>
                <c:pt idx="43">
                  <c:v>1.39</c:v>
                </c:pt>
                <c:pt idx="44" formatCode="0%">
                  <c:v>1.42</c:v>
                </c:pt>
                <c:pt idx="45">
                  <c:v>1.45</c:v>
                </c:pt>
                <c:pt idx="46" formatCode="0%">
                  <c:v>1.48</c:v>
                </c:pt>
                <c:pt idx="47">
                  <c:v>1.51</c:v>
                </c:pt>
                <c:pt idx="48" formatCode="0%">
                  <c:v>1.54</c:v>
                </c:pt>
                <c:pt idx="49">
                  <c:v>1.57</c:v>
                </c:pt>
                <c:pt idx="50" formatCode="0%">
                  <c:v>1.6</c:v>
                </c:pt>
                <c:pt idx="51">
                  <c:v>1.63</c:v>
                </c:pt>
                <c:pt idx="52" formatCode="0%">
                  <c:v>1.66</c:v>
                </c:pt>
                <c:pt idx="53">
                  <c:v>1.69</c:v>
                </c:pt>
                <c:pt idx="54" formatCode="0%">
                  <c:v>1.72</c:v>
                </c:pt>
                <c:pt idx="55">
                  <c:v>1.75</c:v>
                </c:pt>
                <c:pt idx="56" formatCode="0%">
                  <c:v>1.78</c:v>
                </c:pt>
                <c:pt idx="57">
                  <c:v>1.81</c:v>
                </c:pt>
                <c:pt idx="58" formatCode="0%">
                  <c:v>1.84</c:v>
                </c:pt>
                <c:pt idx="59">
                  <c:v>1.87</c:v>
                </c:pt>
                <c:pt idx="60" formatCode="0%">
                  <c:v>1.9</c:v>
                </c:pt>
                <c:pt idx="61">
                  <c:v>1.93</c:v>
                </c:pt>
                <c:pt idx="62" formatCode="0%">
                  <c:v>1.96</c:v>
                </c:pt>
                <c:pt idx="63">
                  <c:v>1.99</c:v>
                </c:pt>
                <c:pt idx="64" formatCode="0%">
                  <c:v>2.02</c:v>
                </c:pt>
                <c:pt idx="65">
                  <c:v>2.0499999999999998</c:v>
                </c:pt>
                <c:pt idx="66" formatCode="0%">
                  <c:v>2.08</c:v>
                </c:pt>
                <c:pt idx="67">
                  <c:v>2.11</c:v>
                </c:pt>
                <c:pt idx="68" formatCode="0%">
                  <c:v>2.14</c:v>
                </c:pt>
                <c:pt idx="69">
                  <c:v>2.17</c:v>
                </c:pt>
                <c:pt idx="70" formatCode="0%">
                  <c:v>2.2000000000000002</c:v>
                </c:pt>
                <c:pt idx="71">
                  <c:v>2.23</c:v>
                </c:pt>
                <c:pt idx="72" formatCode="0%">
                  <c:v>2.2599999999999998</c:v>
                </c:pt>
                <c:pt idx="73">
                  <c:v>2.29</c:v>
                </c:pt>
                <c:pt idx="74" formatCode="0%">
                  <c:v>2.3199999999999998</c:v>
                </c:pt>
                <c:pt idx="75">
                  <c:v>2.35</c:v>
                </c:pt>
                <c:pt idx="76" formatCode="0%">
                  <c:v>2.38</c:v>
                </c:pt>
                <c:pt idx="77">
                  <c:v>2.41</c:v>
                </c:pt>
                <c:pt idx="78" formatCode="0%">
                  <c:v>2.44</c:v>
                </c:pt>
                <c:pt idx="79">
                  <c:v>2.4700000000000002</c:v>
                </c:pt>
                <c:pt idx="80" formatCode="0%">
                  <c:v>2.5</c:v>
                </c:pt>
                <c:pt idx="81">
                  <c:v>2.5299999999999998</c:v>
                </c:pt>
                <c:pt idx="82" formatCode="0%">
                  <c:v>2.56</c:v>
                </c:pt>
                <c:pt idx="83">
                  <c:v>2.59</c:v>
                </c:pt>
                <c:pt idx="84" formatCode="0%">
                  <c:v>2.62</c:v>
                </c:pt>
                <c:pt idx="85">
                  <c:v>2.65</c:v>
                </c:pt>
                <c:pt idx="86" formatCode="0%">
                  <c:v>2.68</c:v>
                </c:pt>
                <c:pt idx="87">
                  <c:v>2.71</c:v>
                </c:pt>
                <c:pt idx="88" formatCode="0%">
                  <c:v>2.74</c:v>
                </c:pt>
                <c:pt idx="89">
                  <c:v>2.77</c:v>
                </c:pt>
                <c:pt idx="90" formatCode="0%">
                  <c:v>2.8</c:v>
                </c:pt>
                <c:pt idx="91">
                  <c:v>2.83</c:v>
                </c:pt>
                <c:pt idx="92" formatCode="0%">
                  <c:v>2.86</c:v>
                </c:pt>
                <c:pt idx="93">
                  <c:v>2.89</c:v>
                </c:pt>
                <c:pt idx="94" formatCode="0%">
                  <c:v>2.92</c:v>
                </c:pt>
                <c:pt idx="95">
                  <c:v>2.95</c:v>
                </c:pt>
                <c:pt idx="96" formatCode="0%">
                  <c:v>2.98</c:v>
                </c:pt>
                <c:pt idx="97">
                  <c:v>3.01</c:v>
                </c:pt>
                <c:pt idx="98" formatCode="0%">
                  <c:v>3.04</c:v>
                </c:pt>
                <c:pt idx="99">
                  <c:v>3.07</c:v>
                </c:pt>
                <c:pt idx="100" formatCode="0%">
                  <c:v>3.1</c:v>
                </c:pt>
                <c:pt idx="101">
                  <c:v>3.13</c:v>
                </c:pt>
                <c:pt idx="102" formatCode="0%">
                  <c:v>3.16</c:v>
                </c:pt>
                <c:pt idx="103">
                  <c:v>3.19</c:v>
                </c:pt>
                <c:pt idx="104" formatCode="0%">
                  <c:v>3.22</c:v>
                </c:pt>
                <c:pt idx="105">
                  <c:v>3.25</c:v>
                </c:pt>
                <c:pt idx="106" formatCode="0%">
                  <c:v>3.28</c:v>
                </c:pt>
                <c:pt idx="107">
                  <c:v>3.31</c:v>
                </c:pt>
                <c:pt idx="108" formatCode="0%">
                  <c:v>3.34</c:v>
                </c:pt>
                <c:pt idx="109">
                  <c:v>3.37</c:v>
                </c:pt>
                <c:pt idx="110" formatCode="0%">
                  <c:v>3.4</c:v>
                </c:pt>
                <c:pt idx="111">
                  <c:v>3.43</c:v>
                </c:pt>
                <c:pt idx="112" formatCode="0%">
                  <c:v>3.46</c:v>
                </c:pt>
                <c:pt idx="113">
                  <c:v>3.49</c:v>
                </c:pt>
                <c:pt idx="114" formatCode="0%">
                  <c:v>3.52</c:v>
                </c:pt>
                <c:pt idx="115">
                  <c:v>3.55</c:v>
                </c:pt>
                <c:pt idx="116" formatCode="0%">
                  <c:v>3.58</c:v>
                </c:pt>
                <c:pt idx="117">
                  <c:v>3.61</c:v>
                </c:pt>
                <c:pt idx="118" formatCode="0%">
                  <c:v>3.64</c:v>
                </c:pt>
                <c:pt idx="119">
                  <c:v>3.67</c:v>
                </c:pt>
                <c:pt idx="120" formatCode="0%">
                  <c:v>3.7</c:v>
                </c:pt>
                <c:pt idx="121">
                  <c:v>3.73</c:v>
                </c:pt>
                <c:pt idx="122" formatCode="0%">
                  <c:v>3.76</c:v>
                </c:pt>
                <c:pt idx="123">
                  <c:v>3.79</c:v>
                </c:pt>
                <c:pt idx="124" formatCode="0%">
                  <c:v>3.82</c:v>
                </c:pt>
                <c:pt idx="125">
                  <c:v>3.85</c:v>
                </c:pt>
                <c:pt idx="126" formatCode="0%">
                  <c:v>3.88</c:v>
                </c:pt>
                <c:pt idx="127">
                  <c:v>3.91</c:v>
                </c:pt>
                <c:pt idx="128" formatCode="0%">
                  <c:v>3.94</c:v>
                </c:pt>
                <c:pt idx="129">
                  <c:v>3.97</c:v>
                </c:pt>
                <c:pt idx="130" formatCode="0%">
                  <c:v>4</c:v>
                </c:pt>
                <c:pt idx="131">
                  <c:v>4.03</c:v>
                </c:pt>
                <c:pt idx="132" formatCode="0%">
                  <c:v>4.0599999999999996</c:v>
                </c:pt>
                <c:pt idx="133">
                  <c:v>4.09</c:v>
                </c:pt>
                <c:pt idx="134" formatCode="0%">
                  <c:v>4.12</c:v>
                </c:pt>
                <c:pt idx="135">
                  <c:v>4.1500000000000004</c:v>
                </c:pt>
                <c:pt idx="136" formatCode="0%">
                  <c:v>4.18</c:v>
                </c:pt>
                <c:pt idx="137">
                  <c:v>4.21</c:v>
                </c:pt>
                <c:pt idx="138" formatCode="0%">
                  <c:v>4.24</c:v>
                </c:pt>
                <c:pt idx="139">
                  <c:v>4.2699999999999996</c:v>
                </c:pt>
                <c:pt idx="140" formatCode="0%">
                  <c:v>4.3</c:v>
                </c:pt>
                <c:pt idx="141">
                  <c:v>4.33</c:v>
                </c:pt>
                <c:pt idx="142" formatCode="0%">
                  <c:v>4.3600000000000003</c:v>
                </c:pt>
                <c:pt idx="143">
                  <c:v>4.3899999999999997</c:v>
                </c:pt>
                <c:pt idx="144" formatCode="0%">
                  <c:v>4.42</c:v>
                </c:pt>
                <c:pt idx="145">
                  <c:v>4.45</c:v>
                </c:pt>
                <c:pt idx="146" formatCode="0%">
                  <c:v>4.4800000000000004</c:v>
                </c:pt>
                <c:pt idx="147">
                  <c:v>4.51</c:v>
                </c:pt>
                <c:pt idx="148" formatCode="0%">
                  <c:v>4.54</c:v>
                </c:pt>
              </c:numCache>
            </c:numRef>
          </c:xVal>
          <c:yVal>
            <c:numRef>
              <c:f>'EX 6'!$D$9:$D$157</c:f>
              <c:numCache>
                <c:formatCode>"R$"#,##0.00_);[Red]\("R$"#,##0.00\)</c:formatCode>
                <c:ptCount val="149"/>
                <c:pt idx="0">
                  <c:v>242.82494365138987</c:v>
                </c:pt>
                <c:pt idx="1">
                  <c:v>240.14839590074695</c:v>
                </c:pt>
                <c:pt idx="2">
                  <c:v>237.36315552093157</c:v>
                </c:pt>
                <c:pt idx="3">
                  <c:v>234.51899791058293</c:v>
                </c:pt>
                <c:pt idx="4">
                  <c:v>231.65463188548819</c:v>
                </c:pt>
                <c:pt idx="5">
                  <c:v>228.8</c:v>
                </c:pt>
                <c:pt idx="6">
                  <c:v>225.97808837890625</c:v>
                </c:pt>
                <c:pt idx="7">
                  <c:v>223.20635597046561</c:v>
                </c:pt>
                <c:pt idx="8">
                  <c:v>220.49786709136427</c:v>
                </c:pt>
                <c:pt idx="9">
                  <c:v>217.86219161663141</c:v>
                </c:pt>
                <c:pt idx="10">
                  <c:v>215.30612244897964</c:v>
                </c:pt>
                <c:pt idx="11">
                  <c:v>212.83424873820493</c:v>
                </c:pt>
                <c:pt idx="12">
                  <c:v>210.44941480706498</c:v>
                </c:pt>
                <c:pt idx="13">
                  <c:v>208.15308821266592</c:v>
                </c:pt>
                <c:pt idx="14">
                  <c:v>205.94565534334453</c:v>
                </c:pt>
                <c:pt idx="15">
                  <c:v>203.82665905810481</c:v>
                </c:pt>
                <c:pt idx="16">
                  <c:v>201.79498984867325</c:v>
                </c:pt>
                <c:pt idx="17">
                  <c:v>199.84903964051304</c:v>
                </c:pt>
                <c:pt idx="18">
                  <c:v>197.98682549585757</c:v>
                </c:pt>
                <c:pt idx="19">
                  <c:v>196.20608902314416</c:v>
                </c:pt>
                <c:pt idx="20">
                  <c:v>194.50437614492162</c:v>
                </c:pt>
                <c:pt idx="21">
                  <c:v>192.8791009628375</c:v>
                </c:pt>
                <c:pt idx="22">
                  <c:v>191.32759673178063</c:v>
                </c:pt>
                <c:pt idx="23">
                  <c:v>189.84715637558651</c:v>
                </c:pt>
                <c:pt idx="24">
                  <c:v>188.43506451283289</c:v>
                </c:pt>
                <c:pt idx="25">
                  <c:v>187.08862258898782</c:v>
                </c:pt>
                <c:pt idx="26">
                  <c:v>185.80516841162361</c:v>
                </c:pt>
                <c:pt idx="27">
                  <c:v>184.58209114376544</c:v>
                </c:pt>
                <c:pt idx="28">
                  <c:v>183.41684261504395</c:v>
                </c:pt>
                <c:pt idx="29">
                  <c:v>182.30694565196492</c:v>
                </c:pt>
                <c:pt idx="30">
                  <c:v>181.25</c:v>
                </c:pt>
                <c:pt idx="31">
                  <c:v>180.24368630555259</c:v>
                </c:pt>
                <c:pt idx="32">
                  <c:v>179.28576854054123</c:v>
                </c:pt>
                <c:pt idx="33">
                  <c:v>178.37409518267992</c:v>
                </c:pt>
                <c:pt idx="34">
                  <c:v>177.50659940756464</c:v>
                </c:pt>
                <c:pt idx="35">
                  <c:v>176.68129850201871</c:v>
                </c:pt>
                <c:pt idx="36">
                  <c:v>175.89629266989391</c:v>
                </c:pt>
                <c:pt idx="37">
                  <c:v>175.14976337012308</c:v>
                </c:pt>
                <c:pt idx="38">
                  <c:v>174.43997130102039</c:v>
                </c:pt>
                <c:pt idx="39">
                  <c:v>173.76525412361354</c:v>
                </c:pt>
                <c:pt idx="40">
                  <c:v>173.12402399934248</c:v>
                </c:pt>
                <c:pt idx="41">
                  <c:v>172.51476500309857</c:v>
                </c:pt>
                <c:pt idx="42">
                  <c:v>171.93603046075791</c:v>
                </c:pt>
                <c:pt idx="43">
                  <c:v>171.38644025063437</c:v>
                </c:pt>
                <c:pt idx="44">
                  <c:v>170.86467810027426</c:v>
                </c:pt>
                <c:pt idx="45">
                  <c:v>170.36948890343308</c:v>
                </c:pt>
                <c:pt idx="46">
                  <c:v>169.89967607666745</c:v>
                </c:pt>
                <c:pt idx="47">
                  <c:v>169.4540989705406</c:v>
                </c:pt>
                <c:pt idx="48">
                  <c:v>169.03167034680524</c:v>
                </c:pt>
                <c:pt idx="49">
                  <c:v>168.63135392995872</c:v>
                </c:pt>
                <c:pt idx="50">
                  <c:v>168.25216203914428</c:v>
                </c:pt>
                <c:pt idx="51">
                  <c:v>167.89315330440729</c:v>
                </c:pt>
                <c:pt idx="52">
                  <c:v>167.55343046972396</c:v>
                </c:pt>
                <c:pt idx="53">
                  <c:v>167.23213828394182</c:v>
                </c:pt>
                <c:pt idx="54">
                  <c:v>166.92846147974763</c:v>
                </c:pt>
                <c:pt idx="55">
                  <c:v>166.64162283996995</c:v>
                </c:pt>
                <c:pt idx="56">
                  <c:v>166.37088134988619</c:v>
                </c:pt>
                <c:pt idx="57">
                  <c:v>166.11553043371427</c:v>
                </c:pt>
                <c:pt idx="58">
                  <c:v>165.87489627309583</c:v>
                </c:pt>
                <c:pt idx="59">
                  <c:v>165.64833620510203</c:v>
                </c:pt>
                <c:pt idx="60">
                  <c:v>165.43523719709705</c:v>
                </c:pt>
                <c:pt idx="61">
                  <c:v>165.23501439566263</c:v>
                </c:pt>
                <c:pt idx="62">
                  <c:v>165.04710974670797</c:v>
                </c:pt>
                <c:pt idx="63">
                  <c:v>164.87099068385243</c:v>
                </c:pt>
                <c:pt idx="64">
                  <c:v>164.70614888216534</c:v>
                </c:pt>
                <c:pt idx="65">
                  <c:v>164.55209907437188</c:v>
                </c:pt>
                <c:pt idx="66">
                  <c:v>164.40837792667782</c:v>
                </c:pt>
                <c:pt idx="67">
                  <c:v>164.27454297142864</c:v>
                </c:pt>
                <c:pt idx="68">
                  <c:v>164.15017159389163</c:v>
                </c:pt>
                <c:pt idx="69">
                  <c:v>164.03486007053272</c:v>
                </c:pt>
                <c:pt idx="70">
                  <c:v>163.92822265625</c:v>
                </c:pt>
                <c:pt idx="71">
                  <c:v>163.82989071811912</c:v>
                </c:pt>
                <c:pt idx="72">
                  <c:v>163.73951191330272</c:v>
                </c:pt>
                <c:pt idx="73">
                  <c:v>163.65674940887425</c:v>
                </c:pt>
                <c:pt idx="74">
                  <c:v>163.58128114140405</c:v>
                </c:pt>
                <c:pt idx="75">
                  <c:v>163.51279911425274</c:v>
                </c:pt>
                <c:pt idx="76">
                  <c:v>163.45100873061273</c:v>
                </c:pt>
                <c:pt idx="77">
                  <c:v>163.39562816043178</c:v>
                </c:pt>
                <c:pt idx="78">
                  <c:v>163.34638773944431</c:v>
                </c:pt>
                <c:pt idx="79">
                  <c:v>163.30302939862293</c:v>
                </c:pt>
                <c:pt idx="80">
                  <c:v>163.26530612244898</c:v>
                </c:pt>
                <c:pt idx="81">
                  <c:v>163.2329814344823</c:v>
                </c:pt>
                <c:pt idx="82">
                  <c:v>163.2058289087889</c:v>
                </c:pt>
                <c:pt idx="83">
                  <c:v>163.18363170586051</c:v>
                </c:pt>
                <c:pt idx="84">
                  <c:v>163.16618213173223</c:v>
                </c:pt>
                <c:pt idx="85">
                  <c:v>163.15328121907268</c:v>
                </c:pt>
                <c:pt idx="86">
                  <c:v>163.14473832908686</c:v>
                </c:pt>
                <c:pt idx="87">
                  <c:v>163.14037077313378</c:v>
                </c:pt>
                <c:pt idx="88">
                  <c:v>163.1400034530202</c:v>
                </c:pt>
                <c:pt idx="89">
                  <c:v>163.14346851898824</c:v>
                </c:pt>
                <c:pt idx="90">
                  <c:v>163.15060504446711</c:v>
                </c:pt>
                <c:pt idx="91">
                  <c:v>163.16125871671059</c:v>
                </c:pt>
                <c:pt idx="92">
                  <c:v>163.17528154248882</c:v>
                </c:pt>
                <c:pt idx="93">
                  <c:v>163.19253156804899</c:v>
                </c:pt>
                <c:pt idx="94">
                  <c:v>163.2128726126019</c:v>
                </c:pt>
                <c:pt idx="95">
                  <c:v>163.2361740146317</c:v>
                </c:pt>
                <c:pt idx="96">
                  <c:v>163.262310390365</c:v>
                </c:pt>
                <c:pt idx="97">
                  <c:v>163.29116140377101</c:v>
                </c:pt>
                <c:pt idx="98">
                  <c:v>163.32261154749924</c:v>
                </c:pt>
                <c:pt idx="99">
                  <c:v>163.35654993419303</c:v>
                </c:pt>
                <c:pt idx="100">
                  <c:v>163.39287009764803</c:v>
                </c:pt>
                <c:pt idx="101">
                  <c:v>163.43146980331335</c:v>
                </c:pt>
                <c:pt idx="102">
                  <c:v>163.47225086766045</c:v>
                </c:pt>
                <c:pt idx="103">
                  <c:v>163.51511898597036</c:v>
                </c:pt>
                <c:pt idx="104">
                  <c:v>163.55998356811435</c:v>
                </c:pt>
                <c:pt idx="105">
                  <c:v>163.60675758192551</c:v>
                </c:pt>
                <c:pt idx="106">
                  <c:v>163.65535740378093</c:v>
                </c:pt>
                <c:pt idx="107">
                  <c:v>163.70570267603418</c:v>
                </c:pt>
                <c:pt idx="108">
                  <c:v>163.757716170957</c:v>
                </c:pt>
                <c:pt idx="109">
                  <c:v>163.81132366086757</c:v>
                </c:pt>
                <c:pt idx="110">
                  <c:v>163.86645379413974</c:v>
                </c:pt>
                <c:pt idx="111">
                  <c:v>163.92303797680347</c:v>
                </c:pt>
                <c:pt idx="112">
                  <c:v>163.98101025946278</c:v>
                </c:pt>
                <c:pt idx="113">
                  <c:v>164.04030722927109</c:v>
                </c:pt>
                <c:pt idx="114">
                  <c:v>164.10086790671824</c:v>
                </c:pt>
                <c:pt idx="115">
                  <c:v>164.16263364699543</c:v>
                </c:pt>
                <c:pt idx="116">
                  <c:v>164.22554804571809</c:v>
                </c:pt>
                <c:pt idx="117">
                  <c:v>164.28955684879568</c:v>
                </c:pt>
                <c:pt idx="118">
                  <c:v>164.35460786625117</c:v>
                </c:pt>
                <c:pt idx="119">
                  <c:v>164.42065088980087</c:v>
                </c:pt>
                <c:pt idx="120">
                  <c:v>164.48763761401617</c:v>
                </c:pt>
                <c:pt idx="121">
                  <c:v>164.55552156089777</c:v>
                </c:pt>
                <c:pt idx="122">
                  <c:v>164.62425800770134</c:v>
                </c:pt>
                <c:pt idx="123">
                  <c:v>164.69380391786194</c:v>
                </c:pt>
                <c:pt idx="124">
                  <c:v>164.76411787487228</c:v>
                </c:pt>
                <c:pt idx="125">
                  <c:v>164.83516001897721</c:v>
                </c:pt>
                <c:pt idx="126">
                  <c:v>164.90689198655394</c:v>
                </c:pt>
                <c:pt idx="127">
                  <c:v>164.97927685205329</c:v>
                </c:pt>
                <c:pt idx="128">
                  <c:v>165.05227907238481</c:v>
                </c:pt>
                <c:pt idx="129">
                  <c:v>165.1258644336333</c:v>
                </c:pt>
                <c:pt idx="130">
                  <c:v>165.2</c:v>
                </c:pt>
                <c:pt idx="131">
                  <c:v>165.27465406486809</c:v>
                </c:pt>
                <c:pt idx="132">
                  <c:v>165.34979610389522</c:v>
                </c:pt>
                <c:pt idx="133">
                  <c:v>165.42539673004239</c:v>
                </c:pt>
                <c:pt idx="134">
                  <c:v>165.50142765045166</c:v>
                </c:pt>
                <c:pt idx="135">
                  <c:v>165.57786162509026</c:v>
                </c:pt>
                <c:pt idx="136">
                  <c:v>165.65467242708189</c:v>
                </c:pt>
                <c:pt idx="137">
                  <c:v>165.73183480465079</c:v>
                </c:pt>
                <c:pt idx="138">
                  <c:v>165.80932444460655</c:v>
                </c:pt>
                <c:pt idx="139">
                  <c:v>165.88711793730258</c:v>
                </c:pt>
                <c:pt idx="140">
                  <c:v>165.9651927430026</c:v>
                </c:pt>
                <c:pt idx="141">
                  <c:v>166.04352715959445</c:v>
                </c:pt>
                <c:pt idx="142">
                  <c:v>166.12210029159172</c:v>
                </c:pt>
                <c:pt idx="143">
                  <c:v>166.20089202036806</c:v>
                </c:pt>
                <c:pt idx="144">
                  <c:v>166.27988297557027</c:v>
                </c:pt>
                <c:pt idx="145">
                  <c:v>166.35905450765966</c:v>
                </c:pt>
                <c:pt idx="146">
                  <c:v>166.43838866153345</c:v>
                </c:pt>
                <c:pt idx="147">
                  <c:v>166.51786815117947</c:v>
                </c:pt>
                <c:pt idx="148">
                  <c:v>166.59747633532109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5B-4DDA-A4FC-5329A7678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669480"/>
        <c:axId val="633671120"/>
      </c:scatterChart>
      <c:valAx>
        <c:axId val="63366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671120"/>
        <c:crosses val="autoZero"/>
        <c:crossBetween val="midCat"/>
      </c:valAx>
      <c:valAx>
        <c:axId val="63367112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669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TR</a:t>
            </a:r>
            <a:r>
              <a:rPr lang="pt-BR" baseline="0"/>
              <a:t> I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'TIR I1'!$D$22</c:f>
              <c:strCache>
                <c:ptCount val="1"/>
                <c:pt idx="0">
                  <c:v>VPL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'TIR I1'!$C$23:$C$171</c:f>
              <c:numCache>
                <c:formatCode>0.0%</c:formatCode>
                <c:ptCount val="149"/>
                <c:pt idx="0" formatCode="0%">
                  <c:v>0.1</c:v>
                </c:pt>
                <c:pt idx="1">
                  <c:v>0.10199999999999999</c:v>
                </c:pt>
                <c:pt idx="2" formatCode="0%">
                  <c:v>0.104</c:v>
                </c:pt>
                <c:pt idx="3">
                  <c:v>0.106</c:v>
                </c:pt>
                <c:pt idx="4" formatCode="0%">
                  <c:v>0.108</c:v>
                </c:pt>
                <c:pt idx="5">
                  <c:v>0.11</c:v>
                </c:pt>
                <c:pt idx="6" formatCode="0%">
                  <c:v>0.112</c:v>
                </c:pt>
                <c:pt idx="7">
                  <c:v>0.114</c:v>
                </c:pt>
                <c:pt idx="8" formatCode="0%">
                  <c:v>0.11600000000000001</c:v>
                </c:pt>
                <c:pt idx="9">
                  <c:v>0.11799999999999999</c:v>
                </c:pt>
                <c:pt idx="10" formatCode="0%">
                  <c:v>0.12</c:v>
                </c:pt>
                <c:pt idx="11">
                  <c:v>0.122</c:v>
                </c:pt>
                <c:pt idx="12" formatCode="0%">
                  <c:v>0.124</c:v>
                </c:pt>
                <c:pt idx="13">
                  <c:v>0.126</c:v>
                </c:pt>
                <c:pt idx="14" formatCode="0%">
                  <c:v>0.128</c:v>
                </c:pt>
                <c:pt idx="15">
                  <c:v>0.13</c:v>
                </c:pt>
                <c:pt idx="16" formatCode="0%">
                  <c:v>0.13200000000000001</c:v>
                </c:pt>
                <c:pt idx="17">
                  <c:v>0.13400000000000001</c:v>
                </c:pt>
                <c:pt idx="18" formatCode="0%">
                  <c:v>0.13600000000000001</c:v>
                </c:pt>
                <c:pt idx="19">
                  <c:v>0.13800000000000001</c:v>
                </c:pt>
                <c:pt idx="20" formatCode="0%">
                  <c:v>0.14000000000000001</c:v>
                </c:pt>
                <c:pt idx="21">
                  <c:v>0.14199999999999999</c:v>
                </c:pt>
                <c:pt idx="22" formatCode="0%">
                  <c:v>0.14399999999999999</c:v>
                </c:pt>
                <c:pt idx="23">
                  <c:v>0.14599999999999999</c:v>
                </c:pt>
                <c:pt idx="24" formatCode="0%">
                  <c:v>0.14799999999999999</c:v>
                </c:pt>
                <c:pt idx="25">
                  <c:v>0.15</c:v>
                </c:pt>
                <c:pt idx="26" formatCode="0%">
                  <c:v>0.152</c:v>
                </c:pt>
                <c:pt idx="27">
                  <c:v>0.154</c:v>
                </c:pt>
                <c:pt idx="28" formatCode="0%">
                  <c:v>0.156</c:v>
                </c:pt>
                <c:pt idx="29">
                  <c:v>0.158</c:v>
                </c:pt>
                <c:pt idx="30" formatCode="0%">
                  <c:v>0.16</c:v>
                </c:pt>
                <c:pt idx="31">
                  <c:v>0.16200000000000001</c:v>
                </c:pt>
                <c:pt idx="32" formatCode="0%">
                  <c:v>0.16400000000000001</c:v>
                </c:pt>
                <c:pt idx="33">
                  <c:v>0.16600000000000001</c:v>
                </c:pt>
                <c:pt idx="34" formatCode="0%">
                  <c:v>0.16800000000000001</c:v>
                </c:pt>
                <c:pt idx="35">
                  <c:v>0.17</c:v>
                </c:pt>
                <c:pt idx="36" formatCode="0%">
                  <c:v>0.17199999999999999</c:v>
                </c:pt>
                <c:pt idx="37">
                  <c:v>0.17399999999999999</c:v>
                </c:pt>
                <c:pt idx="38" formatCode="0%">
                  <c:v>0.17599999999999899</c:v>
                </c:pt>
                <c:pt idx="39">
                  <c:v>0.17799999999999899</c:v>
                </c:pt>
                <c:pt idx="40" formatCode="0%">
                  <c:v>0.17999999999999899</c:v>
                </c:pt>
                <c:pt idx="41">
                  <c:v>0.181999999999999</c:v>
                </c:pt>
                <c:pt idx="42" formatCode="0%">
                  <c:v>0.183999999999999</c:v>
                </c:pt>
                <c:pt idx="43">
                  <c:v>0.185999999999999</c:v>
                </c:pt>
                <c:pt idx="44" formatCode="0%">
                  <c:v>0.188</c:v>
                </c:pt>
                <c:pt idx="45">
                  <c:v>0.19</c:v>
                </c:pt>
                <c:pt idx="46" formatCode="0%">
                  <c:v>0.191999999999999</c:v>
                </c:pt>
                <c:pt idx="47">
                  <c:v>0.19399999999999901</c:v>
                </c:pt>
                <c:pt idx="48" formatCode="0%">
                  <c:v>0.19599999999999901</c:v>
                </c:pt>
                <c:pt idx="49">
                  <c:v>0.19799999999999901</c:v>
                </c:pt>
                <c:pt idx="50" formatCode="0%">
                  <c:v>0.19999999999999901</c:v>
                </c:pt>
                <c:pt idx="51">
                  <c:v>0.20199999999999901</c:v>
                </c:pt>
                <c:pt idx="52" formatCode="0%">
                  <c:v>0.20399999999999899</c:v>
                </c:pt>
                <c:pt idx="53">
                  <c:v>0.20599999999999899</c:v>
                </c:pt>
                <c:pt idx="54" formatCode="0%">
                  <c:v>0.20799999999999899</c:v>
                </c:pt>
                <c:pt idx="55">
                  <c:v>0.20999999999999899</c:v>
                </c:pt>
                <c:pt idx="56" formatCode="0%">
                  <c:v>0.21199999999999899</c:v>
                </c:pt>
                <c:pt idx="57">
                  <c:v>0.213999999999999</c:v>
                </c:pt>
                <c:pt idx="58" formatCode="0%">
                  <c:v>0.215999999999999</c:v>
                </c:pt>
                <c:pt idx="59">
                  <c:v>0.217999999999999</c:v>
                </c:pt>
                <c:pt idx="60" formatCode="0%">
                  <c:v>0.219999999999999</c:v>
                </c:pt>
                <c:pt idx="61">
                  <c:v>0.221999999999999</c:v>
                </c:pt>
                <c:pt idx="62" formatCode="0%">
                  <c:v>0.22399999999999901</c:v>
                </c:pt>
                <c:pt idx="63">
                  <c:v>0.22599999999999901</c:v>
                </c:pt>
                <c:pt idx="64" formatCode="0%">
                  <c:v>0.22799999999999901</c:v>
                </c:pt>
                <c:pt idx="65">
                  <c:v>0.22999999999999901</c:v>
                </c:pt>
                <c:pt idx="66" formatCode="0%">
                  <c:v>0.23199999999999901</c:v>
                </c:pt>
                <c:pt idx="67">
                  <c:v>0.23399999999999899</c:v>
                </c:pt>
                <c:pt idx="68" formatCode="0%">
                  <c:v>0.23599999999999899</c:v>
                </c:pt>
                <c:pt idx="69">
                  <c:v>0.23799999999999899</c:v>
                </c:pt>
                <c:pt idx="70" formatCode="0%">
                  <c:v>0.23999999999999899</c:v>
                </c:pt>
                <c:pt idx="71">
                  <c:v>0.24199999999999899</c:v>
                </c:pt>
                <c:pt idx="72" formatCode="0%">
                  <c:v>0.243999999999999</c:v>
                </c:pt>
                <c:pt idx="73">
                  <c:v>0.245999999999999</c:v>
                </c:pt>
                <c:pt idx="74" formatCode="0%">
                  <c:v>0.247999999999999</c:v>
                </c:pt>
                <c:pt idx="75">
                  <c:v>0.249999999999999</c:v>
                </c:pt>
                <c:pt idx="76" formatCode="0%">
                  <c:v>0.251999999999999</c:v>
                </c:pt>
                <c:pt idx="77">
                  <c:v>0.253999999999999</c:v>
                </c:pt>
                <c:pt idx="78" formatCode="0%">
                  <c:v>0.25599999999999901</c:v>
                </c:pt>
                <c:pt idx="79">
                  <c:v>0.25799999999999901</c:v>
                </c:pt>
                <c:pt idx="80" formatCode="0%">
                  <c:v>0.25999999999999901</c:v>
                </c:pt>
                <c:pt idx="81">
                  <c:v>0.26199999999999901</c:v>
                </c:pt>
                <c:pt idx="82" formatCode="0%">
                  <c:v>0.26399999999999901</c:v>
                </c:pt>
                <c:pt idx="83">
                  <c:v>0.26599999999999902</c:v>
                </c:pt>
                <c:pt idx="84" formatCode="0%">
                  <c:v>0.26799999999999902</c:v>
                </c:pt>
                <c:pt idx="85">
                  <c:v>0.26999999999999902</c:v>
                </c:pt>
                <c:pt idx="86" formatCode="0%">
                  <c:v>0.27199999999999902</c:v>
                </c:pt>
                <c:pt idx="87">
                  <c:v>0.27399999999999902</c:v>
                </c:pt>
                <c:pt idx="88" formatCode="0%">
                  <c:v>0.27599999999999902</c:v>
                </c:pt>
                <c:pt idx="89">
                  <c:v>0.27799999999999903</c:v>
                </c:pt>
                <c:pt idx="90" formatCode="0%">
                  <c:v>0.27999999999999903</c:v>
                </c:pt>
                <c:pt idx="91">
                  <c:v>0.28199999999999897</c:v>
                </c:pt>
                <c:pt idx="92" formatCode="0%">
                  <c:v>0.28399999999999898</c:v>
                </c:pt>
                <c:pt idx="93">
                  <c:v>0.28599999999999898</c:v>
                </c:pt>
                <c:pt idx="94" formatCode="0%">
                  <c:v>0.28799999999999898</c:v>
                </c:pt>
                <c:pt idx="95">
                  <c:v>0.28999999999999898</c:v>
                </c:pt>
                <c:pt idx="96" formatCode="0%">
                  <c:v>0.29199999999999898</c:v>
                </c:pt>
                <c:pt idx="97">
                  <c:v>0.29399999999999898</c:v>
                </c:pt>
                <c:pt idx="98" formatCode="0%">
                  <c:v>0.29599999999999899</c:v>
                </c:pt>
                <c:pt idx="99">
                  <c:v>0.29799999999999899</c:v>
                </c:pt>
                <c:pt idx="100" formatCode="0%">
                  <c:v>0.29999999999999899</c:v>
                </c:pt>
                <c:pt idx="101">
                  <c:v>0.30199999999999899</c:v>
                </c:pt>
                <c:pt idx="102" formatCode="0%">
                  <c:v>0.30399999999999899</c:v>
                </c:pt>
                <c:pt idx="103">
                  <c:v>0.305999999999999</c:v>
                </c:pt>
                <c:pt idx="104" formatCode="0%">
                  <c:v>0.307999999999999</c:v>
                </c:pt>
                <c:pt idx="105">
                  <c:v>0.309999999999999</c:v>
                </c:pt>
                <c:pt idx="106" formatCode="0%">
                  <c:v>0.311999999999999</c:v>
                </c:pt>
                <c:pt idx="107">
                  <c:v>0.313999999999999</c:v>
                </c:pt>
                <c:pt idx="108" formatCode="0%">
                  <c:v>0.315999999999999</c:v>
                </c:pt>
                <c:pt idx="109">
                  <c:v>0.31799999999999901</c:v>
                </c:pt>
                <c:pt idx="110" formatCode="0%">
                  <c:v>0.31999999999999901</c:v>
                </c:pt>
                <c:pt idx="111">
                  <c:v>0.32199999999999901</c:v>
                </c:pt>
                <c:pt idx="112" formatCode="0%">
                  <c:v>0.32399999999999901</c:v>
                </c:pt>
                <c:pt idx="113">
                  <c:v>0.32599999999999901</c:v>
                </c:pt>
                <c:pt idx="114" formatCode="0%">
                  <c:v>0.32799999999999901</c:v>
                </c:pt>
                <c:pt idx="115">
                  <c:v>0.32999999999999902</c:v>
                </c:pt>
                <c:pt idx="116" formatCode="0%">
                  <c:v>0.33199999999999902</c:v>
                </c:pt>
                <c:pt idx="117">
                  <c:v>0.33399999999999902</c:v>
                </c:pt>
                <c:pt idx="118" formatCode="0%">
                  <c:v>0.33599999999999902</c:v>
                </c:pt>
                <c:pt idx="119">
                  <c:v>0.33799999999999902</c:v>
                </c:pt>
                <c:pt idx="120" formatCode="0%">
                  <c:v>0.33999999999999903</c:v>
                </c:pt>
                <c:pt idx="121">
                  <c:v>0.34199999999999903</c:v>
                </c:pt>
                <c:pt idx="122" formatCode="0%">
                  <c:v>0.34399999999999897</c:v>
                </c:pt>
                <c:pt idx="123">
                  <c:v>0.34599999999999798</c:v>
                </c:pt>
                <c:pt idx="124" formatCode="0%">
                  <c:v>0.34799999999999798</c:v>
                </c:pt>
                <c:pt idx="125">
                  <c:v>0.34999999999999898</c:v>
                </c:pt>
                <c:pt idx="126" formatCode="0%">
                  <c:v>0.35199999999999798</c:v>
                </c:pt>
                <c:pt idx="127">
                  <c:v>0.35399999999999798</c:v>
                </c:pt>
                <c:pt idx="128" formatCode="0%">
                  <c:v>0.35599999999999798</c:v>
                </c:pt>
                <c:pt idx="129">
                  <c:v>0.35799999999999799</c:v>
                </c:pt>
                <c:pt idx="130" formatCode="0%">
                  <c:v>0.35999999999999799</c:v>
                </c:pt>
                <c:pt idx="131">
                  <c:v>0.36199999999999799</c:v>
                </c:pt>
                <c:pt idx="132" formatCode="0%">
                  <c:v>0.36399999999999799</c:v>
                </c:pt>
                <c:pt idx="133">
                  <c:v>0.36599999999999799</c:v>
                </c:pt>
                <c:pt idx="134" formatCode="0%">
                  <c:v>0.367999999999998</c:v>
                </c:pt>
                <c:pt idx="135">
                  <c:v>0.369999999999998</c:v>
                </c:pt>
                <c:pt idx="136" formatCode="0%">
                  <c:v>0.371999999999998</c:v>
                </c:pt>
                <c:pt idx="137">
                  <c:v>0.373999999999998</c:v>
                </c:pt>
                <c:pt idx="138" formatCode="0%">
                  <c:v>0.375999999999998</c:v>
                </c:pt>
                <c:pt idx="139">
                  <c:v>0.377999999999998</c:v>
                </c:pt>
                <c:pt idx="140" formatCode="0%">
                  <c:v>0.37999999999999801</c:v>
                </c:pt>
                <c:pt idx="141">
                  <c:v>0.38199999999999801</c:v>
                </c:pt>
                <c:pt idx="142" formatCode="0%">
                  <c:v>0.38399999999999801</c:v>
                </c:pt>
                <c:pt idx="143">
                  <c:v>0.38599999999999801</c:v>
                </c:pt>
                <c:pt idx="144" formatCode="0%">
                  <c:v>0.38799999999999801</c:v>
                </c:pt>
                <c:pt idx="145">
                  <c:v>0.38999999999999801</c:v>
                </c:pt>
                <c:pt idx="146" formatCode="0%">
                  <c:v>0.39199999999999802</c:v>
                </c:pt>
                <c:pt idx="147">
                  <c:v>0.39399999999999802</c:v>
                </c:pt>
                <c:pt idx="148" formatCode="0%">
                  <c:v>0.39599999999999802</c:v>
                </c:pt>
              </c:numCache>
            </c:numRef>
          </c:xVal>
          <c:yVal>
            <c:numRef>
              <c:f>'TIR I1'!$D$23:$D$171</c:f>
              <c:numCache>
                <c:formatCode>"R$"#,##0.00_);[Red]\("R$"#,##0.00\)</c:formatCode>
                <c:ptCount val="149"/>
                <c:pt idx="0">
                  <c:v>4641.0764292056519</c:v>
                </c:pt>
                <c:pt idx="1">
                  <c:v>4585.0241432927287</c:v>
                </c:pt>
                <c:pt idx="2">
                  <c:v>4529.3412400057314</c:v>
                </c:pt>
                <c:pt idx="3">
                  <c:v>4474.0244204758128</c:v>
                </c:pt>
                <c:pt idx="4">
                  <c:v>4419.0704223402008</c:v>
                </c:pt>
                <c:pt idx="5">
                  <c:v>4364.4760192644808</c:v>
                </c:pt>
                <c:pt idx="6">
                  <c:v>4310.2380204720594</c:v>
                </c:pt>
                <c:pt idx="7">
                  <c:v>4256.3532702806951</c:v>
                </c:pt>
                <c:pt idx="8">
                  <c:v>4202.8186476459487</c:v>
                </c:pt>
                <c:pt idx="9">
                  <c:v>4149.6310657115027</c:v>
                </c:pt>
                <c:pt idx="10">
                  <c:v>4096.7874713660949</c:v>
                </c:pt>
                <c:pt idx="11">
                  <c:v>4044.2848448072091</c:v>
                </c:pt>
                <c:pt idx="12">
                  <c:v>3992.1201991110538</c:v>
                </c:pt>
                <c:pt idx="13">
                  <c:v>3940.2905798090978</c:v>
                </c:pt>
                <c:pt idx="14">
                  <c:v>3888.793064470734</c:v>
                </c:pt>
                <c:pt idx="15">
                  <c:v>3837.624762292231</c:v>
                </c:pt>
                <c:pt idx="16">
                  <c:v>3786.7828136916178</c:v>
                </c:pt>
                <c:pt idx="17">
                  <c:v>3736.264389909682</c:v>
                </c:pt>
                <c:pt idx="18">
                  <c:v>3686.0666926166723</c:v>
                </c:pt>
                <c:pt idx="19">
                  <c:v>3636.186953524917</c:v>
                </c:pt>
                <c:pt idx="20">
                  <c:v>3586.6224340069675</c:v>
                </c:pt>
                <c:pt idx="21">
                  <c:v>3537.3704247194746</c:v>
                </c:pt>
                <c:pt idx="22">
                  <c:v>3488.4282452324005</c:v>
                </c:pt>
                <c:pt idx="23">
                  <c:v>3439.7932436637348</c:v>
                </c:pt>
                <c:pt idx="24">
                  <c:v>3391.4627963194725</c:v>
                </c:pt>
                <c:pt idx="25">
                  <c:v>3343.4343073388118</c:v>
                </c:pt>
                <c:pt idx="26">
                  <c:v>3295.7052083444978</c:v>
                </c:pt>
                <c:pt idx="27">
                  <c:v>3248.2729580982141</c:v>
                </c:pt>
                <c:pt idx="28">
                  <c:v>3201.1350421609386</c:v>
                </c:pt>
                <c:pt idx="29">
                  <c:v>3154.2889725581936</c:v>
                </c:pt>
                <c:pt idx="30">
                  <c:v>3107.7322874501078</c:v>
                </c:pt>
                <c:pt idx="31">
                  <c:v>3061.4625508061981</c:v>
                </c:pt>
                <c:pt idx="32">
                  <c:v>3015.4773520848084</c:v>
                </c:pt>
                <c:pt idx="33">
                  <c:v>2969.7743059171426</c:v>
                </c:pt>
                <c:pt idx="34">
                  <c:v>2924.3510517957784</c:v>
                </c:pt>
                <c:pt idx="35">
                  <c:v>2879.20525376765</c:v>
                </c:pt>
                <c:pt idx="36">
                  <c:v>2834.3346001313421</c:v>
                </c:pt>
                <c:pt idx="37">
                  <c:v>2789.7368031387305</c:v>
                </c:pt>
                <c:pt idx="38">
                  <c:v>2745.4095987008259</c:v>
                </c:pt>
                <c:pt idx="39">
                  <c:v>2701.3507460977016</c:v>
                </c:pt>
                <c:pt idx="40">
                  <c:v>2657.5580276926848</c:v>
                </c:pt>
                <c:pt idx="41">
                  <c:v>2614.0292486503968</c:v>
                </c:pt>
                <c:pt idx="42">
                  <c:v>2570.7622366588512</c:v>
                </c:pt>
                <c:pt idx="43">
                  <c:v>2527.7548416554</c:v>
                </c:pt>
                <c:pt idx="44">
                  <c:v>2485.0049355565479</c:v>
                </c:pt>
                <c:pt idx="45">
                  <c:v>2442.5104119915959</c:v>
                </c:pt>
                <c:pt idx="46">
                  <c:v>2400.2691860398518</c:v>
                </c:pt>
                <c:pt idx="47">
                  <c:v>2358.2791939715826</c:v>
                </c:pt>
                <c:pt idx="48">
                  <c:v>2316.5383929926775</c:v>
                </c:pt>
                <c:pt idx="49">
                  <c:v>2275.0447609926614</c:v>
                </c:pt>
                <c:pt idx="50">
                  <c:v>2233.7962962963156</c:v>
                </c:pt>
                <c:pt idx="51">
                  <c:v>2192.7910174187036</c:v>
                </c:pt>
                <c:pt idx="52">
                  <c:v>2152.0269628235692</c:v>
                </c:pt>
                <c:pt idx="53">
                  <c:v>2111.5021906850779</c:v>
                </c:pt>
                <c:pt idx="54">
                  <c:v>2071.214778652833</c:v>
                </c:pt>
                <c:pt idx="55">
                  <c:v>2031.1628236200959</c:v>
                </c:pt>
                <c:pt idx="56">
                  <c:v>1991.3444414952137</c:v>
                </c:pt>
                <c:pt idx="57">
                  <c:v>1951.7577669761558</c:v>
                </c:pt>
                <c:pt idx="58">
                  <c:v>1912.4009533281223</c:v>
                </c:pt>
                <c:pt idx="59">
                  <c:v>1873.2721721642029</c:v>
                </c:pt>
                <c:pt idx="60">
                  <c:v>1834.3696132290006</c:v>
                </c:pt>
                <c:pt idx="61">
                  <c:v>1795.6914841852122</c:v>
                </c:pt>
                <c:pt idx="62">
                  <c:v>1757.2360104030813</c:v>
                </c:pt>
                <c:pt idx="63">
                  <c:v>1719.0014347527194</c:v>
                </c:pt>
                <c:pt idx="64">
                  <c:v>1680.9860173992292</c:v>
                </c:pt>
                <c:pt idx="65">
                  <c:v>1643.1880356005749</c:v>
                </c:pt>
                <c:pt idx="66">
                  <c:v>1605.605783508192</c:v>
                </c:pt>
                <c:pt idx="67">
                  <c:v>1568.2375719702741</c:v>
                </c:pt>
                <c:pt idx="68">
                  <c:v>1531.0817283376891</c:v>
                </c:pt>
                <c:pt idx="69">
                  <c:v>1494.136596272494</c:v>
                </c:pt>
                <c:pt idx="70">
                  <c:v>1457.400535559038</c:v>
                </c:pt>
                <c:pt idx="71">
                  <c:v>1420.8719219175273</c:v>
                </c:pt>
                <c:pt idx="72">
                  <c:v>1384.5491468201544</c:v>
                </c:pt>
                <c:pt idx="73">
                  <c:v>1348.4306173095792</c:v>
                </c:pt>
                <c:pt idx="74">
                  <c:v>1312.5147558199205</c:v>
                </c:pt>
                <c:pt idx="75">
                  <c:v>1276.8000000000175</c:v>
                </c:pt>
                <c:pt idx="76">
                  <c:v>1241.2848025391213</c:v>
                </c:pt>
                <c:pt idx="77">
                  <c:v>1205.9676309948154</c:v>
                </c:pt>
                <c:pt idx="78">
                  <c:v>1170.8469676232671</c:v>
                </c:pt>
                <c:pt idx="79">
                  <c:v>1135.9213092116479</c:v>
                </c:pt>
                <c:pt idx="80">
                  <c:v>1101.1891669128308</c:v>
                </c:pt>
                <c:pt idx="81">
                  <c:v>1066.6490660821655</c:v>
                </c:pt>
                <c:pt idx="82">
                  <c:v>1032.2995461164974</c:v>
                </c:pt>
                <c:pt idx="83">
                  <c:v>998.13916029517168</c:v>
                </c:pt>
                <c:pt idx="84">
                  <c:v>964.16647562324215</c:v>
                </c:pt>
                <c:pt idx="85">
                  <c:v>930.38007267658395</c:v>
                </c:pt>
                <c:pt idx="86">
                  <c:v>896.77854544915863</c:v>
                </c:pt>
                <c:pt idx="87">
                  <c:v>863.36050120212894</c:v>
                </c:pt>
                <c:pt idx="88">
                  <c:v>830.1245603150619</c:v>
                </c:pt>
                <c:pt idx="89">
                  <c:v>797.06935613892165</c:v>
                </c:pt>
                <c:pt idx="90">
                  <c:v>764.19353485109241</c:v>
                </c:pt>
                <c:pt idx="91">
                  <c:v>731.49575531215487</c:v>
                </c:pt>
                <c:pt idx="92">
                  <c:v>698.97468892459983</c:v>
                </c:pt>
                <c:pt idx="93">
                  <c:v>666.62901949328625</c:v>
                </c:pt>
                <c:pt idx="94">
                  <c:v>634.45744308774192</c:v>
                </c:pt>
                <c:pt idx="95">
                  <c:v>602.45866790619039</c:v>
                </c:pt>
                <c:pt idx="96">
                  <c:v>570.63141414134225</c:v>
                </c:pt>
                <c:pt idx="97">
                  <c:v>538.97441384788362</c:v>
                </c:pt>
                <c:pt idx="98">
                  <c:v>507.48641081165442</c:v>
                </c:pt>
                <c:pt idx="99">
                  <c:v>476.16616042051101</c:v>
                </c:pt>
                <c:pt idx="100">
                  <c:v>445.01242953679684</c:v>
                </c:pt>
                <c:pt idx="101">
                  <c:v>414.02399637145209</c:v>
                </c:pt>
                <c:pt idx="102">
                  <c:v>383.19965035971654</c:v>
                </c:pt>
                <c:pt idx="103">
                  <c:v>352.53819203838611</c:v>
                </c:pt>
                <c:pt idx="104">
                  <c:v>322.03843292464808</c:v>
                </c:pt>
                <c:pt idx="105">
                  <c:v>291.6991953964025</c:v>
                </c:pt>
                <c:pt idx="106">
                  <c:v>261.51931257413162</c:v>
                </c:pt>
                <c:pt idx="107">
                  <c:v>231.49762820421347</c:v>
                </c:pt>
                <c:pt idx="108">
                  <c:v>201.63299654372713</c:v>
                </c:pt>
                <c:pt idx="109">
                  <c:v>171.92428224667856</c:v>
                </c:pt>
                <c:pt idx="110">
                  <c:v>142.3703602516689</c:v>
                </c:pt>
                <c:pt idx="111">
                  <c:v>112.97011567093614</c:v>
                </c:pt>
                <c:pt idx="112">
                  <c:v>83.722443680810102</c:v>
                </c:pt>
                <c:pt idx="113">
                  <c:v>54.626249413500773</c:v>
                </c:pt>
                <c:pt idx="114">
                  <c:v>25.6804478502454</c:v>
                </c:pt>
                <c:pt idx="115">
                  <c:v>-3.1160362842201721</c:v>
                </c:pt>
                <c:pt idx="116">
                  <c:v>-31.764268625902332</c:v>
                </c:pt>
                <c:pt idx="117">
                  <c:v>-60.265305274468119</c:v>
                </c:pt>
                <c:pt idx="118">
                  <c:v>-88.620192894934007</c:v>
                </c:pt>
                <c:pt idx="119">
                  <c:v>-116.82996881807958</c:v>
                </c:pt>
                <c:pt idx="120">
                  <c:v>-144.89566113963156</c:v>
                </c:pt>
                <c:pt idx="121">
                  <c:v>-172.81828881824003</c:v>
                </c:pt>
                <c:pt idx="122">
                  <c:v>-200.59886177223052</c:v>
                </c:pt>
                <c:pt idx="123">
                  <c:v>-228.23838097519547</c:v>
                </c:pt>
                <c:pt idx="124">
                  <c:v>-255.73783855045622</c:v>
                </c:pt>
                <c:pt idx="125">
                  <c:v>-283.09821786424436</c:v>
                </c:pt>
                <c:pt idx="126">
                  <c:v>-310.32049361786812</c:v>
                </c:pt>
                <c:pt idx="127">
                  <c:v>-337.40563193878552</c:v>
                </c:pt>
                <c:pt idx="128">
                  <c:v>-364.35459047043514</c:v>
                </c:pt>
                <c:pt idx="129">
                  <c:v>-391.16831846107198</c:v>
                </c:pt>
                <c:pt idx="130">
                  <c:v>-417.84775685154455</c:v>
                </c:pt>
                <c:pt idx="131">
                  <c:v>-444.39383836193701</c:v>
                </c:pt>
                <c:pt idx="132">
                  <c:v>-470.80748757725269</c:v>
                </c:pt>
                <c:pt idx="133">
                  <c:v>-497.08962103198064</c:v>
                </c:pt>
                <c:pt idx="134">
                  <c:v>-523.2411472937365</c:v>
                </c:pt>
                <c:pt idx="135">
                  <c:v>-549.26296704580091</c:v>
                </c:pt>
                <c:pt idx="136">
                  <c:v>-575.15597316877393</c:v>
                </c:pt>
                <c:pt idx="137">
                  <c:v>-600.92105082115631</c:v>
                </c:pt>
                <c:pt idx="138">
                  <c:v>-626.5590775190376</c:v>
                </c:pt>
                <c:pt idx="139">
                  <c:v>-652.07092321480013</c:v>
                </c:pt>
                <c:pt idx="140">
                  <c:v>-677.45745037490269</c:v>
                </c:pt>
                <c:pt idx="141">
                  <c:v>-702.71951405671825</c:v>
                </c:pt>
                <c:pt idx="142">
                  <c:v>-727.85796198449498</c:v>
                </c:pt>
                <c:pt idx="143">
                  <c:v>-752.87363462437133</c:v>
                </c:pt>
                <c:pt idx="144">
                  <c:v>-777.76736525855995</c:v>
                </c:pt>
                <c:pt idx="145">
                  <c:v>-802.53998005858739</c:v>
                </c:pt>
                <c:pt idx="146">
                  <c:v>-827.19229815775907</c:v>
                </c:pt>
                <c:pt idx="147">
                  <c:v>-851.72513172265644</c:v>
                </c:pt>
                <c:pt idx="148">
                  <c:v>-876.1392860239157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22-488B-BBFD-5D2C62607259}"/>
            </c:ext>
          </c:extLst>
        </c:ser>
        <c:ser>
          <c:idx val="1"/>
          <c:order val="1"/>
          <c:tx>
            <c:strRef>
              <c:f>'TIR I1'!$E$22</c:f>
              <c:strCache>
                <c:ptCount val="1"/>
                <c:pt idx="0">
                  <c:v>VPL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'TIR I1'!$C$23:$C$171</c:f>
              <c:numCache>
                <c:formatCode>0.0%</c:formatCode>
                <c:ptCount val="149"/>
                <c:pt idx="0" formatCode="0%">
                  <c:v>0.1</c:v>
                </c:pt>
                <c:pt idx="1">
                  <c:v>0.10199999999999999</c:v>
                </c:pt>
                <c:pt idx="2" formatCode="0%">
                  <c:v>0.104</c:v>
                </c:pt>
                <c:pt idx="3">
                  <c:v>0.106</c:v>
                </c:pt>
                <c:pt idx="4" formatCode="0%">
                  <c:v>0.108</c:v>
                </c:pt>
                <c:pt idx="5">
                  <c:v>0.11</c:v>
                </c:pt>
                <c:pt idx="6" formatCode="0%">
                  <c:v>0.112</c:v>
                </c:pt>
                <c:pt idx="7">
                  <c:v>0.114</c:v>
                </c:pt>
                <c:pt idx="8" formatCode="0%">
                  <c:v>0.11600000000000001</c:v>
                </c:pt>
                <c:pt idx="9">
                  <c:v>0.11799999999999999</c:v>
                </c:pt>
                <c:pt idx="10" formatCode="0%">
                  <c:v>0.12</c:v>
                </c:pt>
                <c:pt idx="11">
                  <c:v>0.122</c:v>
                </c:pt>
                <c:pt idx="12" formatCode="0%">
                  <c:v>0.124</c:v>
                </c:pt>
                <c:pt idx="13">
                  <c:v>0.126</c:v>
                </c:pt>
                <c:pt idx="14" formatCode="0%">
                  <c:v>0.128</c:v>
                </c:pt>
                <c:pt idx="15">
                  <c:v>0.13</c:v>
                </c:pt>
                <c:pt idx="16" formatCode="0%">
                  <c:v>0.13200000000000001</c:v>
                </c:pt>
                <c:pt idx="17">
                  <c:v>0.13400000000000001</c:v>
                </c:pt>
                <c:pt idx="18" formatCode="0%">
                  <c:v>0.13600000000000001</c:v>
                </c:pt>
                <c:pt idx="19">
                  <c:v>0.13800000000000001</c:v>
                </c:pt>
                <c:pt idx="20" formatCode="0%">
                  <c:v>0.14000000000000001</c:v>
                </c:pt>
                <c:pt idx="21">
                  <c:v>0.14199999999999999</c:v>
                </c:pt>
                <c:pt idx="22" formatCode="0%">
                  <c:v>0.14399999999999999</c:v>
                </c:pt>
                <c:pt idx="23">
                  <c:v>0.14599999999999999</c:v>
                </c:pt>
                <c:pt idx="24" formatCode="0%">
                  <c:v>0.14799999999999999</c:v>
                </c:pt>
                <c:pt idx="25">
                  <c:v>0.15</c:v>
                </c:pt>
                <c:pt idx="26" formatCode="0%">
                  <c:v>0.152</c:v>
                </c:pt>
                <c:pt idx="27">
                  <c:v>0.154</c:v>
                </c:pt>
                <c:pt idx="28" formatCode="0%">
                  <c:v>0.156</c:v>
                </c:pt>
                <c:pt idx="29">
                  <c:v>0.158</c:v>
                </c:pt>
                <c:pt idx="30" formatCode="0%">
                  <c:v>0.16</c:v>
                </c:pt>
                <c:pt idx="31">
                  <c:v>0.16200000000000001</c:v>
                </c:pt>
                <c:pt idx="32" formatCode="0%">
                  <c:v>0.16400000000000001</c:v>
                </c:pt>
                <c:pt idx="33">
                  <c:v>0.16600000000000001</c:v>
                </c:pt>
                <c:pt idx="34" formatCode="0%">
                  <c:v>0.16800000000000001</c:v>
                </c:pt>
                <c:pt idx="35">
                  <c:v>0.17</c:v>
                </c:pt>
                <c:pt idx="36" formatCode="0%">
                  <c:v>0.17199999999999999</c:v>
                </c:pt>
                <c:pt idx="37">
                  <c:v>0.17399999999999999</c:v>
                </c:pt>
                <c:pt idx="38" formatCode="0%">
                  <c:v>0.17599999999999899</c:v>
                </c:pt>
                <c:pt idx="39">
                  <c:v>0.17799999999999899</c:v>
                </c:pt>
                <c:pt idx="40" formatCode="0%">
                  <c:v>0.17999999999999899</c:v>
                </c:pt>
                <c:pt idx="41">
                  <c:v>0.181999999999999</c:v>
                </c:pt>
                <c:pt idx="42" formatCode="0%">
                  <c:v>0.183999999999999</c:v>
                </c:pt>
                <c:pt idx="43">
                  <c:v>0.185999999999999</c:v>
                </c:pt>
                <c:pt idx="44" formatCode="0%">
                  <c:v>0.188</c:v>
                </c:pt>
                <c:pt idx="45">
                  <c:v>0.19</c:v>
                </c:pt>
                <c:pt idx="46" formatCode="0%">
                  <c:v>0.191999999999999</c:v>
                </c:pt>
                <c:pt idx="47">
                  <c:v>0.19399999999999901</c:v>
                </c:pt>
                <c:pt idx="48" formatCode="0%">
                  <c:v>0.19599999999999901</c:v>
                </c:pt>
                <c:pt idx="49">
                  <c:v>0.19799999999999901</c:v>
                </c:pt>
                <c:pt idx="50" formatCode="0%">
                  <c:v>0.19999999999999901</c:v>
                </c:pt>
                <c:pt idx="51">
                  <c:v>0.20199999999999901</c:v>
                </c:pt>
                <c:pt idx="52" formatCode="0%">
                  <c:v>0.20399999999999899</c:v>
                </c:pt>
                <c:pt idx="53">
                  <c:v>0.20599999999999899</c:v>
                </c:pt>
                <c:pt idx="54" formatCode="0%">
                  <c:v>0.20799999999999899</c:v>
                </c:pt>
                <c:pt idx="55">
                  <c:v>0.20999999999999899</c:v>
                </c:pt>
                <c:pt idx="56" formatCode="0%">
                  <c:v>0.21199999999999899</c:v>
                </c:pt>
                <c:pt idx="57">
                  <c:v>0.213999999999999</c:v>
                </c:pt>
                <c:pt idx="58" formatCode="0%">
                  <c:v>0.215999999999999</c:v>
                </c:pt>
                <c:pt idx="59">
                  <c:v>0.217999999999999</c:v>
                </c:pt>
                <c:pt idx="60" formatCode="0%">
                  <c:v>0.219999999999999</c:v>
                </c:pt>
                <c:pt idx="61">
                  <c:v>0.221999999999999</c:v>
                </c:pt>
                <c:pt idx="62" formatCode="0%">
                  <c:v>0.22399999999999901</c:v>
                </c:pt>
                <c:pt idx="63">
                  <c:v>0.22599999999999901</c:v>
                </c:pt>
                <c:pt idx="64" formatCode="0%">
                  <c:v>0.22799999999999901</c:v>
                </c:pt>
                <c:pt idx="65">
                  <c:v>0.22999999999999901</c:v>
                </c:pt>
                <c:pt idx="66" formatCode="0%">
                  <c:v>0.23199999999999901</c:v>
                </c:pt>
                <c:pt idx="67">
                  <c:v>0.23399999999999899</c:v>
                </c:pt>
                <c:pt idx="68" formatCode="0%">
                  <c:v>0.23599999999999899</c:v>
                </c:pt>
                <c:pt idx="69">
                  <c:v>0.23799999999999899</c:v>
                </c:pt>
                <c:pt idx="70" formatCode="0%">
                  <c:v>0.23999999999999899</c:v>
                </c:pt>
                <c:pt idx="71">
                  <c:v>0.24199999999999899</c:v>
                </c:pt>
                <c:pt idx="72" formatCode="0%">
                  <c:v>0.243999999999999</c:v>
                </c:pt>
                <c:pt idx="73">
                  <c:v>0.245999999999999</c:v>
                </c:pt>
                <c:pt idx="74" formatCode="0%">
                  <c:v>0.247999999999999</c:v>
                </c:pt>
                <c:pt idx="75">
                  <c:v>0.249999999999999</c:v>
                </c:pt>
                <c:pt idx="76" formatCode="0%">
                  <c:v>0.251999999999999</c:v>
                </c:pt>
                <c:pt idx="77">
                  <c:v>0.253999999999999</c:v>
                </c:pt>
                <c:pt idx="78" formatCode="0%">
                  <c:v>0.25599999999999901</c:v>
                </c:pt>
                <c:pt idx="79">
                  <c:v>0.25799999999999901</c:v>
                </c:pt>
                <c:pt idx="80" formatCode="0%">
                  <c:v>0.25999999999999901</c:v>
                </c:pt>
                <c:pt idx="81">
                  <c:v>0.26199999999999901</c:v>
                </c:pt>
                <c:pt idx="82" formatCode="0%">
                  <c:v>0.26399999999999901</c:v>
                </c:pt>
                <c:pt idx="83">
                  <c:v>0.26599999999999902</c:v>
                </c:pt>
                <c:pt idx="84" formatCode="0%">
                  <c:v>0.26799999999999902</c:v>
                </c:pt>
                <c:pt idx="85">
                  <c:v>0.26999999999999902</c:v>
                </c:pt>
                <c:pt idx="86" formatCode="0%">
                  <c:v>0.27199999999999902</c:v>
                </c:pt>
                <c:pt idx="87">
                  <c:v>0.27399999999999902</c:v>
                </c:pt>
                <c:pt idx="88" formatCode="0%">
                  <c:v>0.27599999999999902</c:v>
                </c:pt>
                <c:pt idx="89">
                  <c:v>0.27799999999999903</c:v>
                </c:pt>
                <c:pt idx="90" formatCode="0%">
                  <c:v>0.27999999999999903</c:v>
                </c:pt>
                <c:pt idx="91">
                  <c:v>0.28199999999999897</c:v>
                </c:pt>
                <c:pt idx="92" formatCode="0%">
                  <c:v>0.28399999999999898</c:v>
                </c:pt>
                <c:pt idx="93">
                  <c:v>0.28599999999999898</c:v>
                </c:pt>
                <c:pt idx="94" formatCode="0%">
                  <c:v>0.28799999999999898</c:v>
                </c:pt>
                <c:pt idx="95">
                  <c:v>0.28999999999999898</c:v>
                </c:pt>
                <c:pt idx="96" formatCode="0%">
                  <c:v>0.29199999999999898</c:v>
                </c:pt>
                <c:pt idx="97">
                  <c:v>0.29399999999999898</c:v>
                </c:pt>
                <c:pt idx="98" formatCode="0%">
                  <c:v>0.29599999999999899</c:v>
                </c:pt>
                <c:pt idx="99">
                  <c:v>0.29799999999999899</c:v>
                </c:pt>
                <c:pt idx="100" formatCode="0%">
                  <c:v>0.29999999999999899</c:v>
                </c:pt>
                <c:pt idx="101">
                  <c:v>0.30199999999999899</c:v>
                </c:pt>
                <c:pt idx="102" formatCode="0%">
                  <c:v>0.30399999999999899</c:v>
                </c:pt>
                <c:pt idx="103">
                  <c:v>0.305999999999999</c:v>
                </c:pt>
                <c:pt idx="104" formatCode="0%">
                  <c:v>0.307999999999999</c:v>
                </c:pt>
                <c:pt idx="105">
                  <c:v>0.309999999999999</c:v>
                </c:pt>
                <c:pt idx="106" formatCode="0%">
                  <c:v>0.311999999999999</c:v>
                </c:pt>
                <c:pt idx="107">
                  <c:v>0.313999999999999</c:v>
                </c:pt>
                <c:pt idx="108" formatCode="0%">
                  <c:v>0.315999999999999</c:v>
                </c:pt>
                <c:pt idx="109">
                  <c:v>0.31799999999999901</c:v>
                </c:pt>
                <c:pt idx="110" formatCode="0%">
                  <c:v>0.31999999999999901</c:v>
                </c:pt>
                <c:pt idx="111">
                  <c:v>0.32199999999999901</c:v>
                </c:pt>
                <c:pt idx="112" formatCode="0%">
                  <c:v>0.32399999999999901</c:v>
                </c:pt>
                <c:pt idx="113">
                  <c:v>0.32599999999999901</c:v>
                </c:pt>
                <c:pt idx="114" formatCode="0%">
                  <c:v>0.32799999999999901</c:v>
                </c:pt>
                <c:pt idx="115">
                  <c:v>0.32999999999999902</c:v>
                </c:pt>
                <c:pt idx="116" formatCode="0%">
                  <c:v>0.33199999999999902</c:v>
                </c:pt>
                <c:pt idx="117">
                  <c:v>0.33399999999999902</c:v>
                </c:pt>
                <c:pt idx="118" formatCode="0%">
                  <c:v>0.33599999999999902</c:v>
                </c:pt>
                <c:pt idx="119">
                  <c:v>0.33799999999999902</c:v>
                </c:pt>
                <c:pt idx="120" formatCode="0%">
                  <c:v>0.33999999999999903</c:v>
                </c:pt>
                <c:pt idx="121">
                  <c:v>0.34199999999999903</c:v>
                </c:pt>
                <c:pt idx="122" formatCode="0%">
                  <c:v>0.34399999999999897</c:v>
                </c:pt>
                <c:pt idx="123">
                  <c:v>0.34599999999999798</c:v>
                </c:pt>
                <c:pt idx="124" formatCode="0%">
                  <c:v>0.34799999999999798</c:v>
                </c:pt>
                <c:pt idx="125">
                  <c:v>0.34999999999999898</c:v>
                </c:pt>
                <c:pt idx="126" formatCode="0%">
                  <c:v>0.35199999999999798</c:v>
                </c:pt>
                <c:pt idx="127">
                  <c:v>0.35399999999999798</c:v>
                </c:pt>
                <c:pt idx="128" formatCode="0%">
                  <c:v>0.35599999999999798</c:v>
                </c:pt>
                <c:pt idx="129">
                  <c:v>0.35799999999999799</c:v>
                </c:pt>
                <c:pt idx="130" formatCode="0%">
                  <c:v>0.35999999999999799</c:v>
                </c:pt>
                <c:pt idx="131">
                  <c:v>0.36199999999999799</c:v>
                </c:pt>
                <c:pt idx="132" formatCode="0%">
                  <c:v>0.36399999999999799</c:v>
                </c:pt>
                <c:pt idx="133">
                  <c:v>0.36599999999999799</c:v>
                </c:pt>
                <c:pt idx="134" formatCode="0%">
                  <c:v>0.367999999999998</c:v>
                </c:pt>
                <c:pt idx="135">
                  <c:v>0.369999999999998</c:v>
                </c:pt>
                <c:pt idx="136" formatCode="0%">
                  <c:v>0.371999999999998</c:v>
                </c:pt>
                <c:pt idx="137">
                  <c:v>0.373999999999998</c:v>
                </c:pt>
                <c:pt idx="138" formatCode="0%">
                  <c:v>0.375999999999998</c:v>
                </c:pt>
                <c:pt idx="139">
                  <c:v>0.377999999999998</c:v>
                </c:pt>
                <c:pt idx="140" formatCode="0%">
                  <c:v>0.37999999999999801</c:v>
                </c:pt>
                <c:pt idx="141">
                  <c:v>0.38199999999999801</c:v>
                </c:pt>
                <c:pt idx="142" formatCode="0%">
                  <c:v>0.38399999999999801</c:v>
                </c:pt>
                <c:pt idx="143">
                  <c:v>0.38599999999999801</c:v>
                </c:pt>
                <c:pt idx="144" formatCode="0%">
                  <c:v>0.38799999999999801</c:v>
                </c:pt>
                <c:pt idx="145">
                  <c:v>0.38999999999999801</c:v>
                </c:pt>
                <c:pt idx="146" formatCode="0%">
                  <c:v>0.39199999999999802</c:v>
                </c:pt>
                <c:pt idx="147">
                  <c:v>0.39399999999999802</c:v>
                </c:pt>
                <c:pt idx="148" formatCode="0%">
                  <c:v>0.39599999999999802</c:v>
                </c:pt>
              </c:numCache>
            </c:numRef>
          </c:xVal>
          <c:yVal>
            <c:numRef>
              <c:f>'TIR I1'!$E$23:$E$171</c:f>
              <c:numCache>
                <c:formatCode>"R$"#,##0.00_);[Red]\("R$"#,##0.00\)</c:formatCode>
                <c:ptCount val="149"/>
                <c:pt idx="0">
                  <c:v>6693.531862577689</c:v>
                </c:pt>
                <c:pt idx="1">
                  <c:v>6592.7973923895952</c:v>
                </c:pt>
                <c:pt idx="2">
                  <c:v>6492.887015735254</c:v>
                </c:pt>
                <c:pt idx="3">
                  <c:v>6393.7923834566463</c:v>
                </c:pt>
                <c:pt idx="4">
                  <c:v>6295.5052467136939</c:v>
                </c:pt>
                <c:pt idx="5">
                  <c:v>6198.01745559351</c:v>
                </c:pt>
                <c:pt idx="6">
                  <c:v>6101.3209577414455</c:v>
                </c:pt>
                <c:pt idx="7">
                  <c:v>6005.4077970136095</c:v>
                </c:pt>
                <c:pt idx="8">
                  <c:v>5910.2701121503997</c:v>
                </c:pt>
                <c:pt idx="9">
                  <c:v>5815.9001354707907</c:v>
                </c:pt>
                <c:pt idx="10">
                  <c:v>5722.2901915868315</c:v>
                </c:pt>
                <c:pt idx="11">
                  <c:v>5629.4326961383777</c:v>
                </c:pt>
                <c:pt idx="12">
                  <c:v>5537.3201545470783</c:v>
                </c:pt>
                <c:pt idx="13">
                  <c:v>5445.9451607901101</c:v>
                </c:pt>
                <c:pt idx="14">
                  <c:v>5355.300396192406</c:v>
                </c:pt>
                <c:pt idx="15">
                  <c:v>5265.3786282379679</c:v>
                </c:pt>
                <c:pt idx="16">
                  <c:v>5176.1727093990758</c:v>
                </c:pt>
                <c:pt idx="17">
                  <c:v>5087.6755759838888</c:v>
                </c:pt>
                <c:pt idx="18">
                  <c:v>4999.8802470013616</c:v>
                </c:pt>
                <c:pt idx="19">
                  <c:v>4912.7798230439203</c:v>
                </c:pt>
                <c:pt idx="20">
                  <c:v>4826.3674851868564</c:v>
                </c:pt>
                <c:pt idx="21">
                  <c:v>4740.6364939048817</c:v>
                </c:pt>
                <c:pt idx="22">
                  <c:v>4655.5801880048803</c:v>
                </c:pt>
                <c:pt idx="23">
                  <c:v>4571.1919835751232</c:v>
                </c:pt>
                <c:pt idx="24">
                  <c:v>4487.4653729503152</c:v>
                </c:pt>
                <c:pt idx="25">
                  <c:v>4404.393923692387</c:v>
                </c:pt>
                <c:pt idx="26">
                  <c:v>4321.9712775866647</c:v>
                </c:pt>
                <c:pt idx="27">
                  <c:v>4240.1911496532484</c:v>
                </c:pt>
                <c:pt idx="28">
                  <c:v>4159.0473271732608</c:v>
                </c:pt>
                <c:pt idx="29">
                  <c:v>4078.5336687297549</c:v>
                </c:pt>
                <c:pt idx="30">
                  <c:v>3998.644103263061</c:v>
                </c:pt>
                <c:pt idx="31">
                  <c:v>3919.37262914028</c:v>
                </c:pt>
                <c:pt idx="32">
                  <c:v>3840.7133132386825</c:v>
                </c:pt>
                <c:pt idx="33">
                  <c:v>3762.6602900428661</c:v>
                </c:pt>
                <c:pt idx="34">
                  <c:v>3685.2077607553238</c:v>
                </c:pt>
                <c:pt idx="35">
                  <c:v>3608.3499924203043</c:v>
                </c:pt>
                <c:pt idx="36">
                  <c:v>3532.0813170606561</c:v>
                </c:pt>
                <c:pt idx="37">
                  <c:v>3456.3961308275193</c:v>
                </c:pt>
                <c:pt idx="38">
                  <c:v>3381.2888931626258</c:v>
                </c:pt>
                <c:pt idx="39">
                  <c:v>3306.7541259728296</c:v>
                </c:pt>
                <c:pt idx="40">
                  <c:v>3232.7864128171477</c:v>
                </c:pt>
                <c:pt idx="41">
                  <c:v>3159.3803981054734</c:v>
                </c:pt>
                <c:pt idx="42">
                  <c:v>3086.5307863092148</c:v>
                </c:pt>
                <c:pt idx="43">
                  <c:v>3014.2323411835077</c:v>
                </c:pt>
                <c:pt idx="44">
                  <c:v>2942.4798850008137</c:v>
                </c:pt>
                <c:pt idx="45">
                  <c:v>2871.2682977958648</c:v>
                </c:pt>
                <c:pt idx="46">
                  <c:v>2800.5925166213892</c:v>
                </c:pt>
                <c:pt idx="47">
                  <c:v>2730.447534814828</c:v>
                </c:pt>
                <c:pt idx="48">
                  <c:v>2660.8284012758795</c:v>
                </c:pt>
                <c:pt idx="49">
                  <c:v>2591.7302197543067</c:v>
                </c:pt>
                <c:pt idx="50">
                  <c:v>2523.1481481481806</c:v>
                </c:pt>
                <c:pt idx="51">
                  <c:v>2455.0773978123016</c:v>
                </c:pt>
                <c:pt idx="52">
                  <c:v>2387.5132328765976</c:v>
                </c:pt>
                <c:pt idx="53">
                  <c:v>2320.4509695743782</c:v>
                </c:pt>
                <c:pt idx="54">
                  <c:v>2253.8859755802623</c:v>
                </c:pt>
                <c:pt idx="55">
                  <c:v>2187.8136693576362</c:v>
                </c:pt>
                <c:pt idx="56">
                  <c:v>2122.2295195154784</c:v>
                </c:pt>
                <c:pt idx="57">
                  <c:v>2057.1290441744277</c:v>
                </c:pt>
                <c:pt idx="58">
                  <c:v>1992.5078103418964</c:v>
                </c:pt>
                <c:pt idx="59">
                  <c:v>1928.3614332961442</c:v>
                </c:pt>
                <c:pt idx="60">
                  <c:v>1864.685575979127</c:v>
                </c:pt>
                <c:pt idx="61">
                  <c:v>1801.4759483979742</c:v>
                </c:pt>
                <c:pt idx="62">
                  <c:v>1738.7283070350277</c:v>
                </c:pt>
                <c:pt idx="63">
                  <c:v>1676.4384542662046</c:v>
                </c:pt>
                <c:pt idx="64">
                  <c:v>1614.6022377876398</c:v>
                </c:pt>
                <c:pt idx="65">
                  <c:v>1553.2155500504123</c:v>
                </c:pt>
                <c:pt idx="66">
                  <c:v>1492.2743277032823</c:v>
                </c:pt>
                <c:pt idx="67">
                  <c:v>1431.774551043276</c:v>
                </c:pt>
                <c:pt idx="68">
                  <c:v>1371.7122434740013</c:v>
                </c:pt>
                <c:pt idx="69">
                  <c:v>1312.0834709715618</c:v>
                </c:pt>
                <c:pt idx="70">
                  <c:v>1252.8843415580504</c:v>
                </c:pt>
                <c:pt idx="71">
                  <c:v>1194.1110047822549</c:v>
                </c:pt>
                <c:pt idx="72">
                  <c:v>1135.7596512078399</c:v>
                </c:pt>
                <c:pt idx="73">
                  <c:v>1077.8265119084426</c:v>
                </c:pt>
                <c:pt idx="74">
                  <c:v>1020.3078579700414</c:v>
                </c:pt>
                <c:pt idx="75">
                  <c:v>963.20000000002437</c:v>
                </c:pt>
                <c:pt idx="76">
                  <c:v>906.49928764329525</c:v>
                </c:pt>
                <c:pt idx="77">
                  <c:v>850.20210910488095</c:v>
                </c:pt>
                <c:pt idx="78">
                  <c:v>794.30489067936833</c:v>
                </c:pt>
                <c:pt idx="79">
                  <c:v>738.80409628661619</c:v>
                </c:pt>
                <c:pt idx="80">
                  <c:v>683.6962270141139</c:v>
                </c:pt>
                <c:pt idx="81">
                  <c:v>628.97782066541549</c:v>
                </c:pt>
                <c:pt idx="82">
                  <c:v>574.64545131500927</c:v>
                </c:pt>
                <c:pt idx="83">
                  <c:v>520.69572886908827</c:v>
                </c:pt>
                <c:pt idx="84">
                  <c:v>467.12529863255077</c:v>
                </c:pt>
                <c:pt idx="85">
                  <c:v>413.93084088173237</c:v>
                </c:pt>
                <c:pt idx="86">
                  <c:v>361.10907044316991</c:v>
                </c:pt>
                <c:pt idx="87">
                  <c:v>308.65673627792967</c:v>
                </c:pt>
                <c:pt idx="88">
                  <c:v>256.57062107178353</c:v>
                </c:pt>
                <c:pt idx="89">
                  <c:v>204.8475408307695</c:v>
                </c:pt>
                <c:pt idx="90">
                  <c:v>153.48434448245098</c:v>
                </c:pt>
                <c:pt idx="91">
                  <c:v>102.47791348237115</c:v>
                </c:pt>
                <c:pt idx="92">
                  <c:v>51.825161426033446</c:v>
                </c:pt>
                <c:pt idx="93">
                  <c:v>1.5230336659751629</c:v>
                </c:pt>
                <c:pt idx="94">
                  <c:v>-48.431493065900213</c:v>
                </c:pt>
                <c:pt idx="95">
                  <c:v>-98.041411030939344</c:v>
                </c:pt>
                <c:pt idx="96">
                  <c:v>-147.30968185132951</c:v>
                </c:pt>
                <c:pt idx="97">
                  <c:v>-196.23923687276692</c:v>
                </c:pt>
                <c:pt idx="98">
                  <c:v>-244.8329775222337</c:v>
                </c:pt>
                <c:pt idx="99">
                  <c:v>-293.09377566101102</c:v>
                </c:pt>
                <c:pt idx="100">
                  <c:v>-341.02447393296097</c:v>
                </c:pt>
                <c:pt idx="101">
                  <c:v>-388.62788610815187</c:v>
                </c:pt>
                <c:pt idx="102">
                  <c:v>-435.90679742192697</c:v>
                </c:pt>
                <c:pt idx="103">
                  <c:v>-482.8639649094348</c:v>
                </c:pt>
                <c:pt idx="104">
                  <c:v>-529.50211773573392</c:v>
                </c:pt>
                <c:pt idx="105">
                  <c:v>-575.82395752151206</c:v>
                </c:pt>
                <c:pt idx="106">
                  <c:v>-621.83215866449245</c:v>
                </c:pt>
                <c:pt idx="107">
                  <c:v>-667.52936865658376</c:v>
                </c:pt>
                <c:pt idx="108">
                  <c:v>-712.91820839685715</c:v>
                </c:pt>
                <c:pt idx="109">
                  <c:v>-758.00127250039259</c:v>
                </c:pt>
                <c:pt idx="110">
                  <c:v>-802.78112960304497</c:v>
                </c:pt>
                <c:pt idx="111">
                  <c:v>-847.26032266222501</c:v>
                </c:pt>
                <c:pt idx="112">
                  <c:v>-891.44136925372914</c:v>
                </c:pt>
                <c:pt idx="113">
                  <c:v>-935.32676186467506</c:v>
                </c:pt>
                <c:pt idx="114">
                  <c:v>-978.91896818260648</c:v>
                </c:pt>
                <c:pt idx="115">
                  <c:v>-1022.2204313808288</c:v>
                </c:pt>
                <c:pt idx="116">
                  <c:v>-1065.2335704000252</c:v>
                </c:pt>
                <c:pt idx="117">
                  <c:v>-1107.9607802261798</c:v>
                </c:pt>
                <c:pt idx="118">
                  <c:v>-1150.404432164938</c:v>
                </c:pt>
                <c:pt idx="119">
                  <c:v>-1192.5668741123554</c:v>
                </c:pt>
                <c:pt idx="120">
                  <c:v>-1234.450430822164</c:v>
                </c:pt>
                <c:pt idx="121">
                  <c:v>-1276.0574041695872</c:v>
                </c:pt>
                <c:pt idx="122">
                  <c:v>-1317.3900734117142</c:v>
                </c:pt>
                <c:pt idx="123">
                  <c:v>-1358.4506954445296</c:v>
                </c:pt>
                <c:pt idx="124">
                  <c:v>-1399.2415050567251</c:v>
                </c:pt>
                <c:pt idx="125">
                  <c:v>-1439.7647151800265</c:v>
                </c:pt>
                <c:pt idx="126">
                  <c:v>-1480.0225171364709</c:v>
                </c:pt>
                <c:pt idx="127">
                  <c:v>-1520.017080882606</c:v>
                </c:pt>
                <c:pt idx="128">
                  <c:v>-1559.7505552502971</c:v>
                </c:pt>
                <c:pt idx="129">
                  <c:v>-1599.2250681846326</c:v>
                </c:pt>
                <c:pt idx="130">
                  <c:v>-1638.4427269788066</c:v>
                </c:pt>
                <c:pt idx="131">
                  <c:v>-1677.4056185058907</c:v>
                </c:pt>
                <c:pt idx="132">
                  <c:v>-1716.1158094477978</c:v>
                </c:pt>
                <c:pt idx="133">
                  <c:v>-1754.5753465211801</c:v>
                </c:pt>
                <c:pt idx="134">
                  <c:v>-1792.7862567006341</c:v>
                </c:pt>
                <c:pt idx="135">
                  <c:v>-1830.7505474389</c:v>
                </c:pt>
                <c:pt idx="136">
                  <c:v>-1868.4702068844463</c:v>
                </c:pt>
                <c:pt idx="137">
                  <c:v>-1905.9472040961491</c:v>
                </c:pt>
                <c:pt idx="138">
                  <c:v>-1943.1834892554089</c:v>
                </c:pt>
                <c:pt idx="139">
                  <c:v>-1980.1809938754532</c:v>
                </c:pt>
                <c:pt idx="140">
                  <c:v>-2016.9416310081542</c:v>
                </c:pt>
                <c:pt idx="141">
                  <c:v>-2053.4672954481102</c:v>
                </c:pt>
                <c:pt idx="142">
                  <c:v>-2089.7598639342823</c:v>
                </c:pt>
                <c:pt idx="143">
                  <c:v>-2125.8211953490245</c:v>
                </c:pt>
                <c:pt idx="144">
                  <c:v>-2161.6531309146903</c:v>
                </c:pt>
                <c:pt idx="145">
                  <c:v>-2197.2574943877162</c:v>
                </c:pt>
                <c:pt idx="146">
                  <c:v>-2232.6360922503782</c:v>
                </c:pt>
                <c:pt idx="147">
                  <c:v>-2267.7907139000463</c:v>
                </c:pt>
                <c:pt idx="148">
                  <c:v>-2302.7231318362146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22-488B-BBFD-5D2C62607259}"/>
            </c:ext>
          </c:extLst>
        </c:ser>
        <c:ser>
          <c:idx val="2"/>
          <c:order val="2"/>
          <c:tx>
            <c:strRef>
              <c:f>'TIR I1'!$F$22</c:f>
              <c:strCache>
                <c:ptCount val="1"/>
                <c:pt idx="0">
                  <c:v>VPL I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'TIR I1'!$C$23:$C$171</c:f>
              <c:numCache>
                <c:formatCode>0.0%</c:formatCode>
                <c:ptCount val="149"/>
                <c:pt idx="0" formatCode="0%">
                  <c:v>0.1</c:v>
                </c:pt>
                <c:pt idx="1">
                  <c:v>0.10199999999999999</c:v>
                </c:pt>
                <c:pt idx="2" formatCode="0%">
                  <c:v>0.104</c:v>
                </c:pt>
                <c:pt idx="3">
                  <c:v>0.106</c:v>
                </c:pt>
                <c:pt idx="4" formatCode="0%">
                  <c:v>0.108</c:v>
                </c:pt>
                <c:pt idx="5">
                  <c:v>0.11</c:v>
                </c:pt>
                <c:pt idx="6" formatCode="0%">
                  <c:v>0.112</c:v>
                </c:pt>
                <c:pt idx="7">
                  <c:v>0.114</c:v>
                </c:pt>
                <c:pt idx="8" formatCode="0%">
                  <c:v>0.11600000000000001</c:v>
                </c:pt>
                <c:pt idx="9">
                  <c:v>0.11799999999999999</c:v>
                </c:pt>
                <c:pt idx="10" formatCode="0%">
                  <c:v>0.12</c:v>
                </c:pt>
                <c:pt idx="11">
                  <c:v>0.122</c:v>
                </c:pt>
                <c:pt idx="12" formatCode="0%">
                  <c:v>0.124</c:v>
                </c:pt>
                <c:pt idx="13">
                  <c:v>0.126</c:v>
                </c:pt>
                <c:pt idx="14" formatCode="0%">
                  <c:v>0.128</c:v>
                </c:pt>
                <c:pt idx="15">
                  <c:v>0.13</c:v>
                </c:pt>
                <c:pt idx="16" formatCode="0%">
                  <c:v>0.13200000000000001</c:v>
                </c:pt>
                <c:pt idx="17">
                  <c:v>0.13400000000000001</c:v>
                </c:pt>
                <c:pt idx="18" formatCode="0%">
                  <c:v>0.13600000000000001</c:v>
                </c:pt>
                <c:pt idx="19">
                  <c:v>0.13800000000000001</c:v>
                </c:pt>
                <c:pt idx="20" formatCode="0%">
                  <c:v>0.14000000000000001</c:v>
                </c:pt>
                <c:pt idx="21">
                  <c:v>0.14199999999999999</c:v>
                </c:pt>
                <c:pt idx="22" formatCode="0%">
                  <c:v>0.14399999999999999</c:v>
                </c:pt>
                <c:pt idx="23">
                  <c:v>0.14599999999999999</c:v>
                </c:pt>
                <c:pt idx="24" formatCode="0%">
                  <c:v>0.14799999999999999</c:v>
                </c:pt>
                <c:pt idx="25">
                  <c:v>0.15</c:v>
                </c:pt>
                <c:pt idx="26" formatCode="0%">
                  <c:v>0.152</c:v>
                </c:pt>
                <c:pt idx="27">
                  <c:v>0.154</c:v>
                </c:pt>
                <c:pt idx="28" formatCode="0%">
                  <c:v>0.156</c:v>
                </c:pt>
                <c:pt idx="29">
                  <c:v>0.158</c:v>
                </c:pt>
                <c:pt idx="30" formatCode="0%">
                  <c:v>0.16</c:v>
                </c:pt>
                <c:pt idx="31">
                  <c:v>0.16200000000000001</c:v>
                </c:pt>
                <c:pt idx="32" formatCode="0%">
                  <c:v>0.16400000000000001</c:v>
                </c:pt>
                <c:pt idx="33">
                  <c:v>0.16600000000000001</c:v>
                </c:pt>
                <c:pt idx="34" formatCode="0%">
                  <c:v>0.16800000000000001</c:v>
                </c:pt>
                <c:pt idx="35">
                  <c:v>0.17</c:v>
                </c:pt>
                <c:pt idx="36" formatCode="0%">
                  <c:v>0.17199999999999999</c:v>
                </c:pt>
                <c:pt idx="37">
                  <c:v>0.17399999999999999</c:v>
                </c:pt>
                <c:pt idx="38" formatCode="0%">
                  <c:v>0.17599999999999899</c:v>
                </c:pt>
                <c:pt idx="39">
                  <c:v>0.17799999999999899</c:v>
                </c:pt>
                <c:pt idx="40" formatCode="0%">
                  <c:v>0.17999999999999899</c:v>
                </c:pt>
                <c:pt idx="41">
                  <c:v>0.181999999999999</c:v>
                </c:pt>
                <c:pt idx="42" formatCode="0%">
                  <c:v>0.183999999999999</c:v>
                </c:pt>
                <c:pt idx="43">
                  <c:v>0.185999999999999</c:v>
                </c:pt>
                <c:pt idx="44" formatCode="0%">
                  <c:v>0.188</c:v>
                </c:pt>
                <c:pt idx="45">
                  <c:v>0.19</c:v>
                </c:pt>
                <c:pt idx="46" formatCode="0%">
                  <c:v>0.191999999999999</c:v>
                </c:pt>
                <c:pt idx="47">
                  <c:v>0.19399999999999901</c:v>
                </c:pt>
                <c:pt idx="48" formatCode="0%">
                  <c:v>0.19599999999999901</c:v>
                </c:pt>
                <c:pt idx="49">
                  <c:v>0.19799999999999901</c:v>
                </c:pt>
                <c:pt idx="50" formatCode="0%">
                  <c:v>0.19999999999999901</c:v>
                </c:pt>
                <c:pt idx="51">
                  <c:v>0.20199999999999901</c:v>
                </c:pt>
                <c:pt idx="52" formatCode="0%">
                  <c:v>0.20399999999999899</c:v>
                </c:pt>
                <c:pt idx="53">
                  <c:v>0.20599999999999899</c:v>
                </c:pt>
                <c:pt idx="54" formatCode="0%">
                  <c:v>0.20799999999999899</c:v>
                </c:pt>
                <c:pt idx="55">
                  <c:v>0.20999999999999899</c:v>
                </c:pt>
                <c:pt idx="56" formatCode="0%">
                  <c:v>0.21199999999999899</c:v>
                </c:pt>
                <c:pt idx="57">
                  <c:v>0.213999999999999</c:v>
                </c:pt>
                <c:pt idx="58" formatCode="0%">
                  <c:v>0.215999999999999</c:v>
                </c:pt>
                <c:pt idx="59">
                  <c:v>0.217999999999999</c:v>
                </c:pt>
                <c:pt idx="60" formatCode="0%">
                  <c:v>0.219999999999999</c:v>
                </c:pt>
                <c:pt idx="61">
                  <c:v>0.221999999999999</c:v>
                </c:pt>
                <c:pt idx="62" formatCode="0%">
                  <c:v>0.22399999999999901</c:v>
                </c:pt>
                <c:pt idx="63">
                  <c:v>0.22599999999999901</c:v>
                </c:pt>
                <c:pt idx="64" formatCode="0%">
                  <c:v>0.22799999999999901</c:v>
                </c:pt>
                <c:pt idx="65">
                  <c:v>0.22999999999999901</c:v>
                </c:pt>
                <c:pt idx="66" formatCode="0%">
                  <c:v>0.23199999999999901</c:v>
                </c:pt>
                <c:pt idx="67">
                  <c:v>0.23399999999999899</c:v>
                </c:pt>
                <c:pt idx="68" formatCode="0%">
                  <c:v>0.23599999999999899</c:v>
                </c:pt>
                <c:pt idx="69">
                  <c:v>0.23799999999999899</c:v>
                </c:pt>
                <c:pt idx="70" formatCode="0%">
                  <c:v>0.23999999999999899</c:v>
                </c:pt>
                <c:pt idx="71">
                  <c:v>0.24199999999999899</c:v>
                </c:pt>
                <c:pt idx="72" formatCode="0%">
                  <c:v>0.243999999999999</c:v>
                </c:pt>
                <c:pt idx="73">
                  <c:v>0.245999999999999</c:v>
                </c:pt>
                <c:pt idx="74" formatCode="0%">
                  <c:v>0.247999999999999</c:v>
                </c:pt>
                <c:pt idx="75">
                  <c:v>0.249999999999999</c:v>
                </c:pt>
                <c:pt idx="76" formatCode="0%">
                  <c:v>0.251999999999999</c:v>
                </c:pt>
                <c:pt idx="77">
                  <c:v>0.253999999999999</c:v>
                </c:pt>
                <c:pt idx="78" formatCode="0%">
                  <c:v>0.25599999999999901</c:v>
                </c:pt>
                <c:pt idx="79">
                  <c:v>0.25799999999999901</c:v>
                </c:pt>
                <c:pt idx="80" formatCode="0%">
                  <c:v>0.25999999999999901</c:v>
                </c:pt>
                <c:pt idx="81">
                  <c:v>0.26199999999999901</c:v>
                </c:pt>
                <c:pt idx="82" formatCode="0%">
                  <c:v>0.26399999999999901</c:v>
                </c:pt>
                <c:pt idx="83">
                  <c:v>0.26599999999999902</c:v>
                </c:pt>
                <c:pt idx="84" formatCode="0%">
                  <c:v>0.26799999999999902</c:v>
                </c:pt>
                <c:pt idx="85">
                  <c:v>0.26999999999999902</c:v>
                </c:pt>
                <c:pt idx="86" formatCode="0%">
                  <c:v>0.27199999999999902</c:v>
                </c:pt>
                <c:pt idx="87">
                  <c:v>0.27399999999999902</c:v>
                </c:pt>
                <c:pt idx="88" formatCode="0%">
                  <c:v>0.27599999999999902</c:v>
                </c:pt>
                <c:pt idx="89">
                  <c:v>0.27799999999999903</c:v>
                </c:pt>
                <c:pt idx="90" formatCode="0%">
                  <c:v>0.27999999999999903</c:v>
                </c:pt>
                <c:pt idx="91">
                  <c:v>0.28199999999999897</c:v>
                </c:pt>
                <c:pt idx="92" formatCode="0%">
                  <c:v>0.28399999999999898</c:v>
                </c:pt>
                <c:pt idx="93">
                  <c:v>0.28599999999999898</c:v>
                </c:pt>
                <c:pt idx="94" formatCode="0%">
                  <c:v>0.28799999999999898</c:v>
                </c:pt>
                <c:pt idx="95">
                  <c:v>0.28999999999999898</c:v>
                </c:pt>
                <c:pt idx="96" formatCode="0%">
                  <c:v>0.29199999999999898</c:v>
                </c:pt>
                <c:pt idx="97">
                  <c:v>0.29399999999999898</c:v>
                </c:pt>
                <c:pt idx="98" formatCode="0%">
                  <c:v>0.29599999999999899</c:v>
                </c:pt>
                <c:pt idx="99">
                  <c:v>0.29799999999999899</c:v>
                </c:pt>
                <c:pt idx="100" formatCode="0%">
                  <c:v>0.29999999999999899</c:v>
                </c:pt>
                <c:pt idx="101">
                  <c:v>0.30199999999999899</c:v>
                </c:pt>
                <c:pt idx="102" formatCode="0%">
                  <c:v>0.30399999999999899</c:v>
                </c:pt>
                <c:pt idx="103">
                  <c:v>0.305999999999999</c:v>
                </c:pt>
                <c:pt idx="104" formatCode="0%">
                  <c:v>0.307999999999999</c:v>
                </c:pt>
                <c:pt idx="105">
                  <c:v>0.309999999999999</c:v>
                </c:pt>
                <c:pt idx="106" formatCode="0%">
                  <c:v>0.311999999999999</c:v>
                </c:pt>
                <c:pt idx="107">
                  <c:v>0.313999999999999</c:v>
                </c:pt>
                <c:pt idx="108" formatCode="0%">
                  <c:v>0.315999999999999</c:v>
                </c:pt>
                <c:pt idx="109">
                  <c:v>0.31799999999999901</c:v>
                </c:pt>
                <c:pt idx="110" formatCode="0%">
                  <c:v>0.31999999999999901</c:v>
                </c:pt>
                <c:pt idx="111">
                  <c:v>0.32199999999999901</c:v>
                </c:pt>
                <c:pt idx="112" formatCode="0%">
                  <c:v>0.32399999999999901</c:v>
                </c:pt>
                <c:pt idx="113">
                  <c:v>0.32599999999999901</c:v>
                </c:pt>
                <c:pt idx="114" formatCode="0%">
                  <c:v>0.32799999999999901</c:v>
                </c:pt>
                <c:pt idx="115">
                  <c:v>0.32999999999999902</c:v>
                </c:pt>
                <c:pt idx="116" formatCode="0%">
                  <c:v>0.33199999999999902</c:v>
                </c:pt>
                <c:pt idx="117">
                  <c:v>0.33399999999999902</c:v>
                </c:pt>
                <c:pt idx="118" formatCode="0%">
                  <c:v>0.33599999999999902</c:v>
                </c:pt>
                <c:pt idx="119">
                  <c:v>0.33799999999999902</c:v>
                </c:pt>
                <c:pt idx="120" formatCode="0%">
                  <c:v>0.33999999999999903</c:v>
                </c:pt>
                <c:pt idx="121">
                  <c:v>0.34199999999999903</c:v>
                </c:pt>
                <c:pt idx="122" formatCode="0%">
                  <c:v>0.34399999999999897</c:v>
                </c:pt>
                <c:pt idx="123">
                  <c:v>0.34599999999999798</c:v>
                </c:pt>
                <c:pt idx="124" formatCode="0%">
                  <c:v>0.34799999999999798</c:v>
                </c:pt>
                <c:pt idx="125">
                  <c:v>0.34999999999999898</c:v>
                </c:pt>
                <c:pt idx="126" formatCode="0%">
                  <c:v>0.35199999999999798</c:v>
                </c:pt>
                <c:pt idx="127">
                  <c:v>0.35399999999999798</c:v>
                </c:pt>
                <c:pt idx="128" formatCode="0%">
                  <c:v>0.35599999999999798</c:v>
                </c:pt>
                <c:pt idx="129">
                  <c:v>0.35799999999999799</c:v>
                </c:pt>
                <c:pt idx="130" formatCode="0%">
                  <c:v>0.35999999999999799</c:v>
                </c:pt>
                <c:pt idx="131">
                  <c:v>0.36199999999999799</c:v>
                </c:pt>
                <c:pt idx="132" formatCode="0%">
                  <c:v>0.36399999999999799</c:v>
                </c:pt>
                <c:pt idx="133">
                  <c:v>0.36599999999999799</c:v>
                </c:pt>
                <c:pt idx="134" formatCode="0%">
                  <c:v>0.367999999999998</c:v>
                </c:pt>
                <c:pt idx="135">
                  <c:v>0.369999999999998</c:v>
                </c:pt>
                <c:pt idx="136" formatCode="0%">
                  <c:v>0.371999999999998</c:v>
                </c:pt>
                <c:pt idx="137">
                  <c:v>0.373999999999998</c:v>
                </c:pt>
                <c:pt idx="138" formatCode="0%">
                  <c:v>0.375999999999998</c:v>
                </c:pt>
                <c:pt idx="139">
                  <c:v>0.377999999999998</c:v>
                </c:pt>
                <c:pt idx="140" formatCode="0%">
                  <c:v>0.37999999999999801</c:v>
                </c:pt>
                <c:pt idx="141">
                  <c:v>0.38199999999999801</c:v>
                </c:pt>
                <c:pt idx="142" formatCode="0%">
                  <c:v>0.38399999999999801</c:v>
                </c:pt>
                <c:pt idx="143">
                  <c:v>0.38599999999999801</c:v>
                </c:pt>
                <c:pt idx="144" formatCode="0%">
                  <c:v>0.38799999999999801</c:v>
                </c:pt>
                <c:pt idx="145">
                  <c:v>0.38999999999999801</c:v>
                </c:pt>
                <c:pt idx="146" formatCode="0%">
                  <c:v>0.39199999999999802</c:v>
                </c:pt>
                <c:pt idx="147">
                  <c:v>0.39399999999999802</c:v>
                </c:pt>
                <c:pt idx="148" formatCode="0%">
                  <c:v>0.39599999999999802</c:v>
                </c:pt>
              </c:numCache>
            </c:numRef>
          </c:xVal>
          <c:yVal>
            <c:numRef>
              <c:f>'TIR I1'!$F$23:$F$171</c:f>
              <c:numCache>
                <c:formatCode>"R$"#,##0.00_);[Red]\("R$"#,##0.00\)</c:formatCode>
                <c:ptCount val="149"/>
                <c:pt idx="0">
                  <c:v>2052.4554333720348</c:v>
                </c:pt>
                <c:pt idx="1">
                  <c:v>2007.7732490968633</c:v>
                </c:pt>
                <c:pt idx="2">
                  <c:v>1963.5457757295242</c:v>
                </c:pt>
                <c:pt idx="3">
                  <c:v>1919.7679629808367</c:v>
                </c:pt>
                <c:pt idx="4">
                  <c:v>1876.4348243734953</c:v>
                </c:pt>
                <c:pt idx="5">
                  <c:v>1833.5414363290279</c:v>
                </c:pt>
                <c:pt idx="6">
                  <c:v>1791.0829372693836</c:v>
                </c:pt>
                <c:pt idx="7">
                  <c:v>1749.0545267329142</c:v>
                </c:pt>
                <c:pt idx="8">
                  <c:v>1707.4514645044505</c:v>
                </c:pt>
                <c:pt idx="9">
                  <c:v>1666.2690697592875</c:v>
                </c:pt>
                <c:pt idx="10">
                  <c:v>1625.5027202207405</c:v>
                </c:pt>
                <c:pt idx="11">
                  <c:v>1585.1478513311647</c:v>
                </c:pt>
                <c:pt idx="12">
                  <c:v>1545.1999554360289</c:v>
                </c:pt>
                <c:pt idx="13">
                  <c:v>1505.6545809810109</c:v>
                </c:pt>
                <c:pt idx="14">
                  <c:v>1466.5073317216759</c:v>
                </c:pt>
                <c:pt idx="15">
                  <c:v>1427.753865945738</c:v>
                </c:pt>
                <c:pt idx="16">
                  <c:v>1389.3898957074603</c:v>
                </c:pt>
                <c:pt idx="17">
                  <c:v>1351.4111860742041</c:v>
                </c:pt>
                <c:pt idx="18">
                  <c:v>1313.8135543846909</c:v>
                </c:pt>
                <c:pt idx="19">
                  <c:v>1276.5928695190039</c:v>
                </c:pt>
                <c:pt idx="20">
                  <c:v>1239.7450511798907</c:v>
                </c:pt>
                <c:pt idx="21">
                  <c:v>1203.2660691854071</c:v>
                </c:pt>
                <c:pt idx="22">
                  <c:v>1167.1519427724811</c:v>
                </c:pt>
                <c:pt idx="23">
                  <c:v>1131.398739911386</c:v>
                </c:pt>
                <c:pt idx="24">
                  <c:v>1096.002576630842</c:v>
                </c:pt>
                <c:pt idx="25">
                  <c:v>1060.9596163535746</c:v>
                </c:pt>
                <c:pt idx="26">
                  <c:v>1026.2660692421675</c:v>
                </c:pt>
                <c:pt idx="27">
                  <c:v>991.91819155503561</c:v>
                </c:pt>
                <c:pt idx="28">
                  <c:v>957.91228501232217</c:v>
                </c:pt>
                <c:pt idx="29">
                  <c:v>924.24469617155785</c:v>
                </c:pt>
                <c:pt idx="30">
                  <c:v>890.911815812952</c:v>
                </c:pt>
                <c:pt idx="31">
                  <c:v>857.91007833407969</c:v>
                </c:pt>
                <c:pt idx="32">
                  <c:v>825.23596115387454</c:v>
                </c:pt>
                <c:pt idx="33">
                  <c:v>792.88598412572435</c:v>
                </c:pt>
                <c:pt idx="34">
                  <c:v>760.85670895954445</c:v>
                </c:pt>
                <c:pt idx="35">
                  <c:v>729.14473865265541</c:v>
                </c:pt>
                <c:pt idx="36">
                  <c:v>697.74671692931383</c:v>
                </c:pt>
                <c:pt idx="37">
                  <c:v>666.65932768878827</c:v>
                </c:pt>
                <c:pt idx="38">
                  <c:v>635.87929446179839</c:v>
                </c:pt>
                <c:pt idx="39">
                  <c:v>605.40337987512783</c:v>
                </c:pt>
                <c:pt idx="40">
                  <c:v>575.22838512446458</c:v>
                </c:pt>
                <c:pt idx="41">
                  <c:v>545.3511494550761</c:v>
                </c:pt>
                <c:pt idx="42">
                  <c:v>515.768549650365</c:v>
                </c:pt>
                <c:pt idx="43">
                  <c:v>486.47749952810665</c:v>
                </c:pt>
                <c:pt idx="44">
                  <c:v>457.47494944426501</c:v>
                </c:pt>
                <c:pt idx="45">
                  <c:v>428.75788580426729</c:v>
                </c:pt>
                <c:pt idx="46">
                  <c:v>400.32333058153785</c:v>
                </c:pt>
                <c:pt idx="47">
                  <c:v>372.16834084324387</c:v>
                </c:pt>
                <c:pt idx="48">
                  <c:v>344.29000828320284</c:v>
                </c:pt>
                <c:pt idx="49">
                  <c:v>316.68545876164546</c:v>
                </c:pt>
                <c:pt idx="50">
                  <c:v>289.35185185186532</c:v>
                </c:pt>
                <c:pt idx="51">
                  <c:v>262.28638039359811</c:v>
                </c:pt>
                <c:pt idx="52">
                  <c:v>235.48627005302828</c:v>
                </c:pt>
                <c:pt idx="53">
                  <c:v>208.94877888929912</c:v>
                </c:pt>
                <c:pt idx="54">
                  <c:v>182.67119692742989</c:v>
                </c:pt>
                <c:pt idx="55">
                  <c:v>156.65084573753913</c:v>
                </c:pt>
                <c:pt idx="56">
                  <c:v>130.88507802026345</c:v>
                </c:pt>
                <c:pt idx="57">
                  <c:v>105.3712771982711</c:v>
                </c:pt>
                <c:pt idx="58">
                  <c:v>80.106857013774459</c:v>
                </c:pt>
                <c:pt idx="59">
                  <c:v>55.089261131944085</c:v>
                </c:pt>
                <c:pt idx="60">
                  <c:v>30.315962750125355</c:v>
                </c:pt>
                <c:pt idx="61">
                  <c:v>5.7844642127607768</c:v>
                </c:pt>
                <c:pt idx="62">
                  <c:v>-18.507703368054162</c:v>
                </c:pt>
                <c:pt idx="63">
                  <c:v>-42.562980486514768</c:v>
                </c:pt>
                <c:pt idx="64">
                  <c:v>-66.383779611589588</c:v>
                </c:pt>
                <c:pt idx="65">
                  <c:v>-89.972485550160698</c:v>
                </c:pt>
                <c:pt idx="66">
                  <c:v>-113.33145580490827</c:v>
                </c:pt>
                <c:pt idx="67">
                  <c:v>-136.46302092699912</c:v>
                </c:pt>
                <c:pt idx="68">
                  <c:v>-159.36948486369101</c:v>
                </c:pt>
                <c:pt idx="69">
                  <c:v>-182.05312530093303</c:v>
                </c:pt>
                <c:pt idx="70">
                  <c:v>-204.51619400098937</c:v>
                </c:pt>
                <c:pt idx="71">
                  <c:v>-226.76091713527222</c:v>
                </c:pt>
                <c:pt idx="72">
                  <c:v>-248.78949561231414</c:v>
                </c:pt>
                <c:pt idx="73">
                  <c:v>-270.604105401136</c:v>
                </c:pt>
                <c:pt idx="74">
                  <c:v>-292.20689784987843</c:v>
                </c:pt>
                <c:pt idx="75">
                  <c:v>-313.59999999999002</c:v>
                </c:pt>
                <c:pt idx="76">
                  <c:v>-334.78551489582645</c:v>
                </c:pt>
                <c:pt idx="77">
                  <c:v>-355.76552188993173</c:v>
                </c:pt>
                <c:pt idx="78">
                  <c:v>-376.54207694389913</c:v>
                </c:pt>
                <c:pt idx="79">
                  <c:v>-397.1172129250312</c:v>
                </c:pt>
                <c:pt idx="80">
                  <c:v>-417.49293989871603</c:v>
                </c:pt>
                <c:pt idx="81">
                  <c:v>-437.67124541674883</c:v>
                </c:pt>
                <c:pt idx="82">
                  <c:v>-457.65409480148668</c:v>
                </c:pt>
                <c:pt idx="83">
                  <c:v>-477.44343142608369</c:v>
                </c:pt>
                <c:pt idx="84">
                  <c:v>-497.04117699069201</c:v>
                </c:pt>
                <c:pt idx="85">
                  <c:v>-516.4492317948534</c:v>
                </c:pt>
                <c:pt idx="86">
                  <c:v>-535.66947500598917</c:v>
                </c:pt>
                <c:pt idx="87">
                  <c:v>-554.70376492420019</c:v>
                </c:pt>
                <c:pt idx="88">
                  <c:v>-573.55393924327882</c:v>
                </c:pt>
                <c:pt idx="89">
                  <c:v>-592.22181530815124</c:v>
                </c:pt>
                <c:pt idx="90">
                  <c:v>-610.70919036864223</c:v>
                </c:pt>
                <c:pt idx="91">
                  <c:v>-629.01784182978338</c:v>
                </c:pt>
                <c:pt idx="92">
                  <c:v>-647.1495274985657</c:v>
                </c:pt>
                <c:pt idx="93">
                  <c:v>-665.10598582731188</c:v>
                </c:pt>
                <c:pt idx="94">
                  <c:v>-682.88893615364168</c:v>
                </c:pt>
                <c:pt idx="95">
                  <c:v>-700.50007893712871</c:v>
                </c:pt>
                <c:pt idx="96">
                  <c:v>-717.94109599267313</c:v>
                </c:pt>
                <c:pt idx="97">
                  <c:v>-735.21365072065089</c:v>
                </c:pt>
                <c:pt idx="98">
                  <c:v>-752.31938833388972</c:v>
                </c:pt>
                <c:pt idx="99">
                  <c:v>-769.25993608152328</c:v>
                </c:pt>
                <c:pt idx="100">
                  <c:v>-786.0369034697585</c:v>
                </c:pt>
                <c:pt idx="101">
                  <c:v>-802.65188247960475</c:v>
                </c:pt>
                <c:pt idx="102">
                  <c:v>-819.10644778164283</c:v>
                </c:pt>
                <c:pt idx="103">
                  <c:v>-835.40215694782148</c:v>
                </c:pt>
                <c:pt idx="104">
                  <c:v>-851.54055066038211</c:v>
                </c:pt>
                <c:pt idx="105">
                  <c:v>-867.52315291791831</c:v>
                </c:pt>
                <c:pt idx="106">
                  <c:v>-883.35147123862544</c:v>
                </c:pt>
                <c:pt idx="107">
                  <c:v>-899.02699686079723</c:v>
                </c:pt>
                <c:pt idx="108">
                  <c:v>-914.55120494058485</c:v>
                </c:pt>
                <c:pt idx="109">
                  <c:v>-929.92555474707171</c:v>
                </c:pt>
                <c:pt idx="110">
                  <c:v>-945.15148985471239</c:v>
                </c:pt>
                <c:pt idx="111">
                  <c:v>-960.23043833316092</c:v>
                </c:pt>
                <c:pt idx="112">
                  <c:v>-975.1638129345389</c:v>
                </c:pt>
                <c:pt idx="113">
                  <c:v>-989.95301127817572</c:v>
                </c:pt>
                <c:pt idx="114">
                  <c:v>-1004.5994160328511</c:v>
                </c:pt>
                <c:pt idx="115">
                  <c:v>-1019.1043950966085</c:v>
                </c:pt>
                <c:pt idx="116">
                  <c:v>-1033.4693017741217</c:v>
                </c:pt>
                <c:pt idx="117">
                  <c:v>-1047.6954749517133</c:v>
                </c:pt>
                <c:pt idx="118">
                  <c:v>-1061.7842392700059</c:v>
                </c:pt>
                <c:pt idx="119">
                  <c:v>-1075.7369052942772</c:v>
                </c:pt>
                <c:pt idx="120">
                  <c:v>-1089.5547696825329</c:v>
                </c:pt>
                <c:pt idx="121">
                  <c:v>-1103.2391153513474</c:v>
                </c:pt>
                <c:pt idx="122">
                  <c:v>-1116.7912116394825</c:v>
                </c:pt>
                <c:pt idx="123">
                  <c:v>-1130.2123144693328</c:v>
                </c:pt>
                <c:pt idx="124">
                  <c:v>-1143.5036665062696</c:v>
                </c:pt>
                <c:pt idx="125">
                  <c:v>-1156.6664973157824</c:v>
                </c:pt>
                <c:pt idx="126">
                  <c:v>-1169.7020235186044</c:v>
                </c:pt>
                <c:pt idx="127">
                  <c:v>-1182.6114489438212</c:v>
                </c:pt>
                <c:pt idx="128">
                  <c:v>-1195.3959647798613</c:v>
                </c:pt>
                <c:pt idx="129">
                  <c:v>-1208.0567497235597</c:v>
                </c:pt>
                <c:pt idx="130">
                  <c:v>-1220.5949701272614</c:v>
                </c:pt>
                <c:pt idx="131">
                  <c:v>-1233.0117801439553</c:v>
                </c:pt>
                <c:pt idx="132">
                  <c:v>-1245.3083218705456</c:v>
                </c:pt>
                <c:pt idx="133">
                  <c:v>-1257.4857254891999</c:v>
                </c:pt>
                <c:pt idx="134">
                  <c:v>-1269.5451094068981</c:v>
                </c:pt>
                <c:pt idx="135">
                  <c:v>-1281.4875803930997</c:v>
                </c:pt>
                <c:pt idx="136">
                  <c:v>-1293.3142337156717</c:v>
                </c:pt>
                <c:pt idx="137">
                  <c:v>-1305.0261532749955</c:v>
                </c:pt>
                <c:pt idx="138">
                  <c:v>-1316.6244117363694</c:v>
                </c:pt>
                <c:pt idx="139">
                  <c:v>-1328.1100706606535</c:v>
                </c:pt>
                <c:pt idx="140">
                  <c:v>-1339.4841806332515</c:v>
                </c:pt>
                <c:pt idx="141">
                  <c:v>-1350.7477813913904</c:v>
                </c:pt>
                <c:pt idx="142">
                  <c:v>-1361.9019019497878</c:v>
                </c:pt>
                <c:pt idx="143">
                  <c:v>-1372.9475607246529</c:v>
                </c:pt>
                <c:pt idx="144">
                  <c:v>-1383.8857656561311</c:v>
                </c:pt>
                <c:pt idx="145">
                  <c:v>-1394.7175143291286</c:v>
                </c:pt>
                <c:pt idx="146">
                  <c:v>-1405.4437940926196</c:v>
                </c:pt>
                <c:pt idx="147">
                  <c:v>-1416.0655821773921</c:v>
                </c:pt>
                <c:pt idx="148">
                  <c:v>-1426.5838458122976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22-488B-BBFD-5D2C6260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134408"/>
        <c:axId val="631133752"/>
      </c:scatterChart>
      <c:valAx>
        <c:axId val="631134408"/>
        <c:scaling>
          <c:orientation val="minMax"/>
          <c:max val="0.4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1133752"/>
        <c:crosses val="autoZero"/>
        <c:crossBetween val="midCat"/>
      </c:valAx>
      <c:valAx>
        <c:axId val="63113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1134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TI 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'TIR 2'!$D$22</c:f>
              <c:strCache>
                <c:ptCount val="1"/>
                <c:pt idx="0">
                  <c:v>VPL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'TIR 2'!$C$23:$C$171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2E-3</c:v>
                </c:pt>
                <c:pt idx="2" formatCode="0%">
                  <c:v>4.0000000000000001E-3</c:v>
                </c:pt>
                <c:pt idx="3">
                  <c:v>6.0000000000000001E-3</c:v>
                </c:pt>
                <c:pt idx="4" formatCode="0%">
                  <c:v>8.0000000000000002E-3</c:v>
                </c:pt>
                <c:pt idx="5">
                  <c:v>0.01</c:v>
                </c:pt>
                <c:pt idx="6" formatCode="0%">
                  <c:v>1.2E-2</c:v>
                </c:pt>
                <c:pt idx="7">
                  <c:v>1.4E-2</c:v>
                </c:pt>
                <c:pt idx="8" formatCode="0%">
                  <c:v>1.6E-2</c:v>
                </c:pt>
                <c:pt idx="9">
                  <c:v>1.7999999999999999E-2</c:v>
                </c:pt>
                <c:pt idx="10" formatCode="0%">
                  <c:v>0.02</c:v>
                </c:pt>
                <c:pt idx="11">
                  <c:v>2.1999999999999999E-2</c:v>
                </c:pt>
                <c:pt idx="12" formatCode="0%">
                  <c:v>2.4E-2</c:v>
                </c:pt>
                <c:pt idx="13">
                  <c:v>2.5999999999999999E-2</c:v>
                </c:pt>
                <c:pt idx="14" formatCode="0%">
                  <c:v>2.8000000000000001E-2</c:v>
                </c:pt>
                <c:pt idx="15">
                  <c:v>0.03</c:v>
                </c:pt>
                <c:pt idx="16" formatCode="0%">
                  <c:v>3.2000000000000001E-2</c:v>
                </c:pt>
                <c:pt idx="17">
                  <c:v>3.4000000000000002E-2</c:v>
                </c:pt>
                <c:pt idx="18" formatCode="0%">
                  <c:v>3.5999999999999997E-2</c:v>
                </c:pt>
                <c:pt idx="19">
                  <c:v>3.7999999999999999E-2</c:v>
                </c:pt>
                <c:pt idx="20" formatCode="0%">
                  <c:v>0.04</c:v>
                </c:pt>
                <c:pt idx="21">
                  <c:v>4.2000000000000003E-2</c:v>
                </c:pt>
                <c:pt idx="22" formatCode="0%">
                  <c:v>4.3999999999999997E-2</c:v>
                </c:pt>
                <c:pt idx="23">
                  <c:v>4.5999999999999999E-2</c:v>
                </c:pt>
                <c:pt idx="24" formatCode="0%">
                  <c:v>4.8000000000000001E-2</c:v>
                </c:pt>
                <c:pt idx="25">
                  <c:v>0.05</c:v>
                </c:pt>
                <c:pt idx="26" formatCode="0%">
                  <c:v>5.1999999999999998E-2</c:v>
                </c:pt>
                <c:pt idx="27">
                  <c:v>5.3999999999999999E-2</c:v>
                </c:pt>
                <c:pt idx="28" formatCode="0%">
                  <c:v>5.6000000000000001E-2</c:v>
                </c:pt>
                <c:pt idx="29">
                  <c:v>5.8000000000000003E-2</c:v>
                </c:pt>
                <c:pt idx="30" formatCode="0%">
                  <c:v>0.06</c:v>
                </c:pt>
                <c:pt idx="31">
                  <c:v>6.2E-2</c:v>
                </c:pt>
                <c:pt idx="32" formatCode="0%">
                  <c:v>6.4000000000000001E-2</c:v>
                </c:pt>
                <c:pt idx="33">
                  <c:v>6.6000000000000003E-2</c:v>
                </c:pt>
                <c:pt idx="34" formatCode="0%">
                  <c:v>6.8000000000000005E-2</c:v>
                </c:pt>
                <c:pt idx="35">
                  <c:v>7.0000000000000007E-2</c:v>
                </c:pt>
                <c:pt idx="36" formatCode="0%">
                  <c:v>7.1999999999999995E-2</c:v>
                </c:pt>
                <c:pt idx="37">
                  <c:v>7.3999999999999996E-2</c:v>
                </c:pt>
                <c:pt idx="38" formatCode="0%">
                  <c:v>7.5999999999999998E-2</c:v>
                </c:pt>
                <c:pt idx="39">
                  <c:v>7.8E-2</c:v>
                </c:pt>
                <c:pt idx="40" formatCode="0%">
                  <c:v>0.08</c:v>
                </c:pt>
                <c:pt idx="41">
                  <c:v>8.2000000000000003E-2</c:v>
                </c:pt>
                <c:pt idx="42" formatCode="0%">
                  <c:v>8.4000000000000005E-2</c:v>
                </c:pt>
                <c:pt idx="43">
                  <c:v>8.5999999999999993E-2</c:v>
                </c:pt>
                <c:pt idx="44" formatCode="0%">
                  <c:v>8.7999999999999995E-2</c:v>
                </c:pt>
                <c:pt idx="45">
                  <c:v>0.09</c:v>
                </c:pt>
                <c:pt idx="46" formatCode="0%">
                  <c:v>9.1999999999999998E-2</c:v>
                </c:pt>
                <c:pt idx="47">
                  <c:v>9.4E-2</c:v>
                </c:pt>
                <c:pt idx="48" formatCode="0%">
                  <c:v>9.6000000000000002E-2</c:v>
                </c:pt>
                <c:pt idx="49">
                  <c:v>9.8000000000000004E-2</c:v>
                </c:pt>
                <c:pt idx="50" formatCode="0%">
                  <c:v>0.1</c:v>
                </c:pt>
                <c:pt idx="51">
                  <c:v>0.10199999999999999</c:v>
                </c:pt>
                <c:pt idx="52" formatCode="0%">
                  <c:v>0.104</c:v>
                </c:pt>
                <c:pt idx="53">
                  <c:v>0.106</c:v>
                </c:pt>
                <c:pt idx="54" formatCode="0%">
                  <c:v>0.108</c:v>
                </c:pt>
                <c:pt idx="55">
                  <c:v>0.11</c:v>
                </c:pt>
                <c:pt idx="56" formatCode="0%">
                  <c:v>0.112</c:v>
                </c:pt>
                <c:pt idx="57">
                  <c:v>0.114</c:v>
                </c:pt>
                <c:pt idx="58" formatCode="0%">
                  <c:v>0.11600000000000001</c:v>
                </c:pt>
                <c:pt idx="59">
                  <c:v>0.11799999999999999</c:v>
                </c:pt>
                <c:pt idx="60" formatCode="0%">
                  <c:v>0.12</c:v>
                </c:pt>
                <c:pt idx="61">
                  <c:v>0.122</c:v>
                </c:pt>
                <c:pt idx="62" formatCode="0%">
                  <c:v>0.124</c:v>
                </c:pt>
                <c:pt idx="63">
                  <c:v>0.126</c:v>
                </c:pt>
                <c:pt idx="64" formatCode="0%">
                  <c:v>0.128</c:v>
                </c:pt>
                <c:pt idx="65">
                  <c:v>0.13</c:v>
                </c:pt>
                <c:pt idx="66" formatCode="0%">
                  <c:v>0.13200000000000001</c:v>
                </c:pt>
                <c:pt idx="67">
                  <c:v>0.13400000000000001</c:v>
                </c:pt>
                <c:pt idx="68" formatCode="0%">
                  <c:v>0.13600000000000001</c:v>
                </c:pt>
                <c:pt idx="69">
                  <c:v>0.13800000000000001</c:v>
                </c:pt>
                <c:pt idx="70" formatCode="0%">
                  <c:v>0.14000000000000001</c:v>
                </c:pt>
                <c:pt idx="71">
                  <c:v>0.14199999999999999</c:v>
                </c:pt>
                <c:pt idx="72" formatCode="0%">
                  <c:v>0.14399999999999999</c:v>
                </c:pt>
                <c:pt idx="73">
                  <c:v>0.14599999999999999</c:v>
                </c:pt>
                <c:pt idx="74" formatCode="0%">
                  <c:v>0.14799999999999999</c:v>
                </c:pt>
                <c:pt idx="75">
                  <c:v>0.15</c:v>
                </c:pt>
                <c:pt idx="76" formatCode="0%">
                  <c:v>0.152</c:v>
                </c:pt>
                <c:pt idx="77">
                  <c:v>0.154</c:v>
                </c:pt>
                <c:pt idx="78" formatCode="0%">
                  <c:v>0.156</c:v>
                </c:pt>
                <c:pt idx="79">
                  <c:v>0.158</c:v>
                </c:pt>
                <c:pt idx="80" formatCode="0%">
                  <c:v>0.16</c:v>
                </c:pt>
                <c:pt idx="81">
                  <c:v>0.16200000000000001</c:v>
                </c:pt>
                <c:pt idx="82" formatCode="0%">
                  <c:v>0.16400000000000001</c:v>
                </c:pt>
                <c:pt idx="83">
                  <c:v>0.16600000000000001</c:v>
                </c:pt>
                <c:pt idx="84" formatCode="0%">
                  <c:v>0.16800000000000001</c:v>
                </c:pt>
                <c:pt idx="85">
                  <c:v>0.17</c:v>
                </c:pt>
                <c:pt idx="86" formatCode="0%">
                  <c:v>0.17199999999999999</c:v>
                </c:pt>
                <c:pt idx="87">
                  <c:v>0.17399999999999999</c:v>
                </c:pt>
                <c:pt idx="88" formatCode="0%">
                  <c:v>0.17599999999999999</c:v>
                </c:pt>
                <c:pt idx="89">
                  <c:v>0.17799999999999999</c:v>
                </c:pt>
                <c:pt idx="90" formatCode="0%">
                  <c:v>0.18</c:v>
                </c:pt>
                <c:pt idx="91">
                  <c:v>0.182</c:v>
                </c:pt>
                <c:pt idx="92" formatCode="0%">
                  <c:v>0.184</c:v>
                </c:pt>
                <c:pt idx="93">
                  <c:v>0.186</c:v>
                </c:pt>
                <c:pt idx="94" formatCode="0%">
                  <c:v>0.188</c:v>
                </c:pt>
                <c:pt idx="95">
                  <c:v>0.19</c:v>
                </c:pt>
                <c:pt idx="96" formatCode="0%">
                  <c:v>0.192</c:v>
                </c:pt>
                <c:pt idx="97">
                  <c:v>0.19400000000000001</c:v>
                </c:pt>
                <c:pt idx="98" formatCode="0%">
                  <c:v>0.19600000000000001</c:v>
                </c:pt>
                <c:pt idx="99">
                  <c:v>0.19800000000000001</c:v>
                </c:pt>
                <c:pt idx="100" formatCode="0%">
                  <c:v>0.2</c:v>
                </c:pt>
                <c:pt idx="101">
                  <c:v>0.20200000000000001</c:v>
                </c:pt>
                <c:pt idx="102" formatCode="0%">
                  <c:v>0.20399999999999999</c:v>
                </c:pt>
                <c:pt idx="103">
                  <c:v>0.20599999999999999</c:v>
                </c:pt>
                <c:pt idx="104" formatCode="0%">
                  <c:v>0.20799999999999999</c:v>
                </c:pt>
                <c:pt idx="105">
                  <c:v>0.21</c:v>
                </c:pt>
                <c:pt idx="106" formatCode="0%">
                  <c:v>0.21199999999999999</c:v>
                </c:pt>
                <c:pt idx="107">
                  <c:v>0.214</c:v>
                </c:pt>
                <c:pt idx="108" formatCode="0%">
                  <c:v>0.216</c:v>
                </c:pt>
                <c:pt idx="109">
                  <c:v>0.218</c:v>
                </c:pt>
                <c:pt idx="110" formatCode="0%">
                  <c:v>0.22</c:v>
                </c:pt>
                <c:pt idx="111">
                  <c:v>0.222</c:v>
                </c:pt>
                <c:pt idx="112" formatCode="0%">
                  <c:v>0.224</c:v>
                </c:pt>
                <c:pt idx="113">
                  <c:v>0.22600000000000001</c:v>
                </c:pt>
                <c:pt idx="114" formatCode="0%">
                  <c:v>0.22800000000000001</c:v>
                </c:pt>
                <c:pt idx="115">
                  <c:v>0.23</c:v>
                </c:pt>
                <c:pt idx="116" formatCode="0%">
                  <c:v>0.23200000000000001</c:v>
                </c:pt>
                <c:pt idx="117">
                  <c:v>0.23400000000000001</c:v>
                </c:pt>
                <c:pt idx="118" formatCode="0%">
                  <c:v>0.23599999999999999</c:v>
                </c:pt>
                <c:pt idx="119">
                  <c:v>0.23799999999999999</c:v>
                </c:pt>
                <c:pt idx="120" formatCode="0%">
                  <c:v>0.24</c:v>
                </c:pt>
                <c:pt idx="121">
                  <c:v>0.24199999999999999</c:v>
                </c:pt>
                <c:pt idx="122" formatCode="0%">
                  <c:v>0.24399999999999999</c:v>
                </c:pt>
                <c:pt idx="123">
                  <c:v>0.246</c:v>
                </c:pt>
                <c:pt idx="124" formatCode="0%">
                  <c:v>0.248</c:v>
                </c:pt>
                <c:pt idx="125">
                  <c:v>0.25</c:v>
                </c:pt>
                <c:pt idx="126" formatCode="0%">
                  <c:v>0.252</c:v>
                </c:pt>
                <c:pt idx="127">
                  <c:v>0.254</c:v>
                </c:pt>
                <c:pt idx="128" formatCode="0%">
                  <c:v>0.25600000000000001</c:v>
                </c:pt>
                <c:pt idx="129">
                  <c:v>0.25800000000000001</c:v>
                </c:pt>
                <c:pt idx="130" formatCode="0%">
                  <c:v>0.26</c:v>
                </c:pt>
                <c:pt idx="131">
                  <c:v>0.26200000000000001</c:v>
                </c:pt>
                <c:pt idx="132" formatCode="0%">
                  <c:v>0.26400000000000001</c:v>
                </c:pt>
                <c:pt idx="133">
                  <c:v>0.26600000000000001</c:v>
                </c:pt>
                <c:pt idx="134" formatCode="0%">
                  <c:v>0.26800000000000002</c:v>
                </c:pt>
                <c:pt idx="135">
                  <c:v>0.27</c:v>
                </c:pt>
                <c:pt idx="136" formatCode="0%">
                  <c:v>0.27200000000000002</c:v>
                </c:pt>
                <c:pt idx="137">
                  <c:v>0.27400000000000002</c:v>
                </c:pt>
                <c:pt idx="138" formatCode="0%">
                  <c:v>0.27600000000000002</c:v>
                </c:pt>
                <c:pt idx="139">
                  <c:v>0.27800000000000002</c:v>
                </c:pt>
                <c:pt idx="140" formatCode="0%">
                  <c:v>0.28000000000000003</c:v>
                </c:pt>
                <c:pt idx="141">
                  <c:v>0.28199999999999997</c:v>
                </c:pt>
                <c:pt idx="142" formatCode="0%">
                  <c:v>0.28399999999999997</c:v>
                </c:pt>
                <c:pt idx="143">
                  <c:v>0.28599999999999998</c:v>
                </c:pt>
                <c:pt idx="144" formatCode="0%">
                  <c:v>0.28799999999999998</c:v>
                </c:pt>
                <c:pt idx="145">
                  <c:v>0.28999999999999998</c:v>
                </c:pt>
                <c:pt idx="146" formatCode="0%">
                  <c:v>0.29199999999999998</c:v>
                </c:pt>
                <c:pt idx="147">
                  <c:v>0.29399999999999998</c:v>
                </c:pt>
                <c:pt idx="148" formatCode="0%">
                  <c:v>0.29599999999999999</c:v>
                </c:pt>
              </c:numCache>
            </c:numRef>
          </c:xVal>
          <c:yVal>
            <c:numRef>
              <c:f>'TIR 2'!$D$23:$D$171</c:f>
              <c:numCache>
                <c:formatCode>"R$"#,##0.00_);[Red]\("R$"#,##0.00\)</c:formatCode>
                <c:ptCount val="149"/>
                <c:pt idx="0">
                  <c:v>50000</c:v>
                </c:pt>
                <c:pt idx="1">
                  <c:v>49191.379831719067</c:v>
                </c:pt>
                <c:pt idx="2">
                  <c:v>48389.470969581336</c:v>
                </c:pt>
                <c:pt idx="3">
                  <c:v>47594.20158182233</c:v>
                </c:pt>
                <c:pt idx="4">
                  <c:v>46805.500764269003</c:v>
                </c:pt>
                <c:pt idx="5">
                  <c:v>46023.29852640102</c:v>
                </c:pt>
                <c:pt idx="6">
                  <c:v>45247.525777650037</c:v>
                </c:pt>
                <c:pt idx="7">
                  <c:v>44478.11431393263</c:v>
                </c:pt>
                <c:pt idx="8">
                  <c:v>43714.996804412367</c:v>
                </c:pt>
                <c:pt idx="9">
                  <c:v>42958.106778486457</c:v>
                </c:pt>
                <c:pt idx="10">
                  <c:v>42207.378612993198</c:v>
                </c:pt>
                <c:pt idx="11">
                  <c:v>41462.747519635304</c:v>
                </c:pt>
                <c:pt idx="12">
                  <c:v>40724.149532616138</c:v>
                </c:pt>
                <c:pt idx="13">
                  <c:v>39991.521496483183</c:v>
                </c:pt>
                <c:pt idx="14">
                  <c:v>39264.801054176816</c:v>
                </c:pt>
                <c:pt idx="15">
                  <c:v>38543.926635278855</c:v>
                </c:pt>
                <c:pt idx="16">
                  <c:v>37828.83744445804</c:v>
                </c:pt>
                <c:pt idx="17">
                  <c:v>37119.473450108664</c:v>
                </c:pt>
                <c:pt idx="18">
                  <c:v>36415.775373178272</c:v>
                </c:pt>
                <c:pt idx="19">
                  <c:v>35717.684676181583</c:v>
                </c:pt>
                <c:pt idx="20">
                  <c:v>35025.143552396592</c:v>
                </c:pt>
                <c:pt idx="21">
                  <c:v>34338.094915239868</c:v>
                </c:pt>
                <c:pt idx="22">
                  <c:v>33656.482387817348</c:v>
                </c:pt>
                <c:pt idx="23">
                  <c:v>32980.250292647834</c:v>
                </c:pt>
                <c:pt idx="24">
                  <c:v>32309.343641555635</c:v>
                </c:pt>
                <c:pt idx="25">
                  <c:v>31643.708125729492</c:v>
                </c:pt>
                <c:pt idx="26">
                  <c:v>30983.290105944223</c:v>
                </c:pt>
                <c:pt idx="27">
                  <c:v>30328.036602943015</c:v>
                </c:pt>
                <c:pt idx="28">
                  <c:v>29677.895287976586</c:v>
                </c:pt>
                <c:pt idx="29">
                  <c:v>29032.814473496634</c:v>
                </c:pt>
                <c:pt idx="30">
                  <c:v>28392.743104000852</c:v>
                </c:pt>
                <c:pt idx="31">
                  <c:v>27757.630747026749</c:v>
                </c:pt>
                <c:pt idx="32">
                  <c:v>27127.427584291159</c:v>
                </c:pt>
                <c:pt idx="33">
                  <c:v>26502.084402973735</c:v>
                </c:pt>
                <c:pt idx="34">
                  <c:v>25881.552587140483</c:v>
                </c:pt>
                <c:pt idx="35">
                  <c:v>25265.784109306216</c:v>
                </c:pt>
                <c:pt idx="36">
                  <c:v>24654.731522132177</c:v>
                </c:pt>
                <c:pt idx="37">
                  <c:v>24048.347950257434</c:v>
                </c:pt>
                <c:pt idx="38">
                  <c:v>23446.587082260885</c:v>
                </c:pt>
                <c:pt idx="39">
                  <c:v>22849.403162751914</c:v>
                </c:pt>
                <c:pt idx="40">
                  <c:v>22256.750984587168</c:v>
                </c:pt>
                <c:pt idx="41">
                  <c:v>21668.585881211766</c:v>
                </c:pt>
                <c:pt idx="42">
                  <c:v>21084.863719121713</c:v>
                </c:pt>
                <c:pt idx="43">
                  <c:v>20505.540890446311</c:v>
                </c:pt>
                <c:pt idx="44">
                  <c:v>19930.574305648042</c:v>
                </c:pt>
                <c:pt idx="45">
                  <c:v>19359.921386337664</c:v>
                </c:pt>
                <c:pt idx="46">
                  <c:v>18793.540058202998</c:v>
                </c:pt>
                <c:pt idx="47">
                  <c:v>18231.388744048701</c:v>
                </c:pt>
                <c:pt idx="48">
                  <c:v>17673.426356945783</c:v>
                </c:pt>
                <c:pt idx="49">
                  <c:v>17119.612293488477</c:v>
                </c:pt>
                <c:pt idx="50">
                  <c:v>16569.906427156602</c:v>
                </c:pt>
                <c:pt idx="51">
                  <c:v>16024.269101781858</c:v>
                </c:pt>
                <c:pt idx="52">
                  <c:v>15482.661125115948</c:v>
                </c:pt>
                <c:pt idx="53">
                  <c:v>14945.043762498855</c:v>
                </c:pt>
                <c:pt idx="54">
                  <c:v>14411.378730625467</c:v>
                </c:pt>
                <c:pt idx="55">
                  <c:v>13881.628191409109</c:v>
                </c:pt>
                <c:pt idx="56">
                  <c:v>13355.754745939732</c:v>
                </c:pt>
                <c:pt idx="57">
                  <c:v>12833.721428535879</c:v>
                </c:pt>
                <c:pt idx="58">
                  <c:v>12315.491700888058</c:v>
                </c:pt>
                <c:pt idx="59">
                  <c:v>11801.029446292538</c:v>
                </c:pt>
                <c:pt idx="60">
                  <c:v>11290.298963973313</c:v>
                </c:pt>
                <c:pt idx="61">
                  <c:v>10783.264963492154</c:v>
                </c:pt>
                <c:pt idx="62">
                  <c:v>10279.892559242624</c:v>
                </c:pt>
                <c:pt idx="63">
                  <c:v>9780.1472650302894</c:v>
                </c:pt>
                <c:pt idx="64">
                  <c:v>9283.9949887333059</c:v>
                </c:pt>
                <c:pt idx="65">
                  <c:v>8791.4020270466426</c:v>
                </c:pt>
                <c:pt idx="66">
                  <c:v>8302.3350603039144</c:v>
                </c:pt>
                <c:pt idx="67">
                  <c:v>7816.7611473799043</c:v>
                </c:pt>
                <c:pt idx="68">
                  <c:v>7334.6477206682757</c:v>
                </c:pt>
                <c:pt idx="69">
                  <c:v>6855.9625811369187</c:v>
                </c:pt>
                <c:pt idx="70">
                  <c:v>6380.6738934564055</c:v>
                </c:pt>
                <c:pt idx="71">
                  <c:v>5908.7501812031696</c:v>
                </c:pt>
                <c:pt idx="72">
                  <c:v>5440.1603221334808</c:v>
                </c:pt>
                <c:pt idx="73">
                  <c:v>4974.8735435293056</c:v>
                </c:pt>
                <c:pt idx="74">
                  <c:v>4512.8594176134211</c:v>
                </c:pt>
                <c:pt idx="75">
                  <c:v>4054.0878570331261</c:v>
                </c:pt>
                <c:pt idx="76">
                  <c:v>3598.5291104112548</c:v>
                </c:pt>
                <c:pt idx="77">
                  <c:v>3146.1537579637225</c:v>
                </c:pt>
                <c:pt idx="78">
                  <c:v>2696.9327071818698</c:v>
                </c:pt>
                <c:pt idx="79">
                  <c:v>2250.8371885790693</c:v>
                </c:pt>
                <c:pt idx="80">
                  <c:v>1807.8387515004724</c:v>
                </c:pt>
                <c:pt idx="81">
                  <c:v>1367.9092599943397</c:v>
                </c:pt>
                <c:pt idx="82">
                  <c:v>931.02088874463516</c:v>
                </c:pt>
                <c:pt idx="83">
                  <c:v>497.14611906341452</c:v>
                </c:pt>
                <c:pt idx="84">
                  <c:v>66.257734942118987</c:v>
                </c:pt>
                <c:pt idx="85">
                  <c:v>-361.67118083908281</c:v>
                </c:pt>
                <c:pt idx="86">
                  <c:v>-786.66725054502604</c:v>
                </c:pt>
                <c:pt idx="87">
                  <c:v>-1208.756805263125</c:v>
                </c:pt>
                <c:pt idx="88">
                  <c:v>-1627.9658886258112</c:v>
                </c:pt>
                <c:pt idx="89">
                  <c:v>-2044.320260478853</c:v>
                </c:pt>
                <c:pt idx="90">
                  <c:v>-2457.8454004960222</c:v>
                </c:pt>
                <c:pt idx="91">
                  <c:v>-2868.5665117416065</c:v>
                </c:pt>
                <c:pt idx="92">
                  <c:v>-3276.5085241809284</c:v>
                </c:pt>
                <c:pt idx="93">
                  <c:v>-3681.6960981404263</c:v>
                </c:pt>
                <c:pt idx="94">
                  <c:v>-4084.1536277173873</c:v>
                </c:pt>
                <c:pt idx="95">
                  <c:v>-4483.9052441407111</c:v>
                </c:pt>
                <c:pt idx="96">
                  <c:v>-4880.974819083378</c:v>
                </c:pt>
                <c:pt idx="97">
                  <c:v>-5275.3859679271118</c:v>
                </c:pt>
                <c:pt idx="98">
                  <c:v>-5667.1620529803185</c:v>
                </c:pt>
                <c:pt idx="99">
                  <c:v>-6056.3261866498942</c:v>
                </c:pt>
                <c:pt idx="100">
                  <c:v>-6442.901234567893</c:v>
                </c:pt>
                <c:pt idx="101">
                  <c:v>-6826.9098186732008</c:v>
                </c:pt>
                <c:pt idx="102">
                  <c:v>-7208.3743202496698</c:v>
                </c:pt>
                <c:pt idx="103">
                  <c:v>-7587.3168829209608</c:v>
                </c:pt>
                <c:pt idx="104">
                  <c:v>-7963.7594156026607</c:v>
                </c:pt>
                <c:pt idx="105">
                  <c:v>-8337.7235954128701</c:v>
                </c:pt>
                <c:pt idx="106">
                  <c:v>-8709.2308705414471</c:v>
                </c:pt>
                <c:pt idx="107">
                  <c:v>-9078.3024630788132</c:v>
                </c:pt>
                <c:pt idx="108">
                  <c:v>-9444.9593718047545</c:v>
                </c:pt>
                <c:pt idx="109">
                  <c:v>-9809.2223749381519</c:v>
                </c:pt>
                <c:pt idx="110">
                  <c:v>-10171.112032847974</c:v>
                </c:pt>
                <c:pt idx="111">
                  <c:v>-10530.648690726259</c:v>
                </c:pt>
                <c:pt idx="112">
                  <c:v>-10887.852481223701</c:v>
                </c:pt>
                <c:pt idx="113">
                  <c:v>-11242.743327048447</c:v>
                </c:pt>
                <c:pt idx="114">
                  <c:v>-11595.34094352847</c:v>
                </c:pt>
                <c:pt idx="115">
                  <c:v>-11945.664841138539</c:v>
                </c:pt>
                <c:pt idx="116">
                  <c:v>-12293.734327991697</c:v>
                </c:pt>
                <c:pt idx="117">
                  <c:v>-12639.568512296522</c:v>
                </c:pt>
                <c:pt idx="118">
                  <c:v>-12983.18630478</c:v>
                </c:pt>
                <c:pt idx="119">
                  <c:v>-13324.606421077173</c:v>
                </c:pt>
                <c:pt idx="120">
                  <c:v>-13663.847384087625</c:v>
                </c:pt>
                <c:pt idx="121">
                  <c:v>-14000.927526299492</c:v>
                </c:pt>
                <c:pt idx="122">
                  <c:v>-14335.864992081479</c:v>
                </c:pt>
                <c:pt idx="123">
                  <c:v>-14668.677739943494</c:v>
                </c:pt>
                <c:pt idx="124">
                  <c:v>-14999.383544766228</c:v>
                </c:pt>
                <c:pt idx="125">
                  <c:v>-15328</c:v>
                </c:pt>
                <c:pt idx="126">
                  <c:v>-15654.544519833958</c:v>
                </c:pt>
                <c:pt idx="127">
                  <c:v>-15979.034341335238</c:v>
                </c:pt>
                <c:pt idx="128">
                  <c:v>-16301.486526559296</c:v>
                </c:pt>
                <c:pt idx="129">
                  <c:v>-16621.917964631401</c:v>
                </c:pt>
                <c:pt idx="130">
                  <c:v>-16940.345373799893</c:v>
                </c:pt>
                <c:pt idx="131">
                  <c:v>-17256.785303461496</c:v>
                </c:pt>
                <c:pt idx="132">
                  <c:v>-17571.254136159565</c:v>
                </c:pt>
                <c:pt idx="133">
                  <c:v>-17883.768089554782</c:v>
                </c:pt>
                <c:pt idx="134">
                  <c:v>-18194.343218369875</c:v>
                </c:pt>
                <c:pt idx="135">
                  <c:v>-18502.995416307662</c:v>
                </c:pt>
                <c:pt idx="136">
                  <c:v>-18809.740417943598</c:v>
                </c:pt>
                <c:pt idx="137">
                  <c:v>-19114.593800592862</c:v>
                </c:pt>
                <c:pt idx="138">
                  <c:v>-19417.570986152292</c:v>
                </c:pt>
                <c:pt idx="139">
                  <c:v>-19718.687242917906</c:v>
                </c:pt>
                <c:pt idx="140">
                  <c:v>-20017.95768737793</c:v>
                </c:pt>
                <c:pt idx="141">
                  <c:v>-20315.397285982079</c:v>
                </c:pt>
                <c:pt idx="142">
                  <c:v>-20611.020856887233</c:v>
                </c:pt>
                <c:pt idx="143">
                  <c:v>-20904.84307167989</c:v>
                </c:pt>
                <c:pt idx="144">
                  <c:v>-21196.878457075785</c:v>
                </c:pt>
                <c:pt idx="145">
                  <c:v>-21487.141396596984</c:v>
                </c:pt>
                <c:pt idx="146">
                  <c:v>-21775.646132226932</c:v>
                </c:pt>
                <c:pt idx="147">
                  <c:v>-22062.406766043379</c:v>
                </c:pt>
                <c:pt idx="148">
                  <c:v>-22347.437261829997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85-4CFD-8056-468203683C50}"/>
            </c:ext>
          </c:extLst>
        </c:ser>
        <c:ser>
          <c:idx val="1"/>
          <c:order val="1"/>
          <c:tx>
            <c:strRef>
              <c:f>'TIR 2'!$E$22</c:f>
              <c:strCache>
                <c:ptCount val="1"/>
                <c:pt idx="0">
                  <c:v>VPL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'TIR 2'!$C$23:$C$171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2E-3</c:v>
                </c:pt>
                <c:pt idx="2" formatCode="0%">
                  <c:v>4.0000000000000001E-3</c:v>
                </c:pt>
                <c:pt idx="3">
                  <c:v>6.0000000000000001E-3</c:v>
                </c:pt>
                <c:pt idx="4" formatCode="0%">
                  <c:v>8.0000000000000002E-3</c:v>
                </c:pt>
                <c:pt idx="5">
                  <c:v>0.01</c:v>
                </c:pt>
                <c:pt idx="6" formatCode="0%">
                  <c:v>1.2E-2</c:v>
                </c:pt>
                <c:pt idx="7">
                  <c:v>1.4E-2</c:v>
                </c:pt>
                <c:pt idx="8" formatCode="0%">
                  <c:v>1.6E-2</c:v>
                </c:pt>
                <c:pt idx="9">
                  <c:v>1.7999999999999999E-2</c:v>
                </c:pt>
                <c:pt idx="10" formatCode="0%">
                  <c:v>0.02</c:v>
                </c:pt>
                <c:pt idx="11">
                  <c:v>2.1999999999999999E-2</c:v>
                </c:pt>
                <c:pt idx="12" formatCode="0%">
                  <c:v>2.4E-2</c:v>
                </c:pt>
                <c:pt idx="13">
                  <c:v>2.5999999999999999E-2</c:v>
                </c:pt>
                <c:pt idx="14" formatCode="0%">
                  <c:v>2.8000000000000001E-2</c:v>
                </c:pt>
                <c:pt idx="15">
                  <c:v>0.03</c:v>
                </c:pt>
                <c:pt idx="16" formatCode="0%">
                  <c:v>3.2000000000000001E-2</c:v>
                </c:pt>
                <c:pt idx="17">
                  <c:v>3.4000000000000002E-2</c:v>
                </c:pt>
                <c:pt idx="18" formatCode="0%">
                  <c:v>3.5999999999999997E-2</c:v>
                </c:pt>
                <c:pt idx="19">
                  <c:v>3.7999999999999999E-2</c:v>
                </c:pt>
                <c:pt idx="20" formatCode="0%">
                  <c:v>0.04</c:v>
                </c:pt>
                <c:pt idx="21">
                  <c:v>4.2000000000000003E-2</c:v>
                </c:pt>
                <c:pt idx="22" formatCode="0%">
                  <c:v>4.3999999999999997E-2</c:v>
                </c:pt>
                <c:pt idx="23">
                  <c:v>4.5999999999999999E-2</c:v>
                </c:pt>
                <c:pt idx="24" formatCode="0%">
                  <c:v>4.8000000000000001E-2</c:v>
                </c:pt>
                <c:pt idx="25">
                  <c:v>0.05</c:v>
                </c:pt>
                <c:pt idx="26" formatCode="0%">
                  <c:v>5.1999999999999998E-2</c:v>
                </c:pt>
                <c:pt idx="27">
                  <c:v>5.3999999999999999E-2</c:v>
                </c:pt>
                <c:pt idx="28" formatCode="0%">
                  <c:v>5.6000000000000001E-2</c:v>
                </c:pt>
                <c:pt idx="29">
                  <c:v>5.8000000000000003E-2</c:v>
                </c:pt>
                <c:pt idx="30" formatCode="0%">
                  <c:v>0.06</c:v>
                </c:pt>
                <c:pt idx="31">
                  <c:v>6.2E-2</c:v>
                </c:pt>
                <c:pt idx="32" formatCode="0%">
                  <c:v>6.4000000000000001E-2</c:v>
                </c:pt>
                <c:pt idx="33">
                  <c:v>6.6000000000000003E-2</c:v>
                </c:pt>
                <c:pt idx="34" formatCode="0%">
                  <c:v>6.8000000000000005E-2</c:v>
                </c:pt>
                <c:pt idx="35">
                  <c:v>7.0000000000000007E-2</c:v>
                </c:pt>
                <c:pt idx="36" formatCode="0%">
                  <c:v>7.1999999999999995E-2</c:v>
                </c:pt>
                <c:pt idx="37">
                  <c:v>7.3999999999999996E-2</c:v>
                </c:pt>
                <c:pt idx="38" formatCode="0%">
                  <c:v>7.5999999999999998E-2</c:v>
                </c:pt>
                <c:pt idx="39">
                  <c:v>7.8E-2</c:v>
                </c:pt>
                <c:pt idx="40" formatCode="0%">
                  <c:v>0.08</c:v>
                </c:pt>
                <c:pt idx="41">
                  <c:v>8.2000000000000003E-2</c:v>
                </c:pt>
                <c:pt idx="42" formatCode="0%">
                  <c:v>8.4000000000000005E-2</c:v>
                </c:pt>
                <c:pt idx="43">
                  <c:v>8.5999999999999993E-2</c:v>
                </c:pt>
                <c:pt idx="44" formatCode="0%">
                  <c:v>8.7999999999999995E-2</c:v>
                </c:pt>
                <c:pt idx="45">
                  <c:v>0.09</c:v>
                </c:pt>
                <c:pt idx="46" formatCode="0%">
                  <c:v>9.1999999999999998E-2</c:v>
                </c:pt>
                <c:pt idx="47">
                  <c:v>9.4E-2</c:v>
                </c:pt>
                <c:pt idx="48" formatCode="0%">
                  <c:v>9.6000000000000002E-2</c:v>
                </c:pt>
                <c:pt idx="49">
                  <c:v>9.8000000000000004E-2</c:v>
                </c:pt>
                <c:pt idx="50" formatCode="0%">
                  <c:v>0.1</c:v>
                </c:pt>
                <c:pt idx="51">
                  <c:v>0.10199999999999999</c:v>
                </c:pt>
                <c:pt idx="52" formatCode="0%">
                  <c:v>0.104</c:v>
                </c:pt>
                <c:pt idx="53">
                  <c:v>0.106</c:v>
                </c:pt>
                <c:pt idx="54" formatCode="0%">
                  <c:v>0.108</c:v>
                </c:pt>
                <c:pt idx="55">
                  <c:v>0.11</c:v>
                </c:pt>
                <c:pt idx="56" formatCode="0%">
                  <c:v>0.112</c:v>
                </c:pt>
                <c:pt idx="57">
                  <c:v>0.114</c:v>
                </c:pt>
                <c:pt idx="58" formatCode="0%">
                  <c:v>0.11600000000000001</c:v>
                </c:pt>
                <c:pt idx="59">
                  <c:v>0.11799999999999999</c:v>
                </c:pt>
                <c:pt idx="60" formatCode="0%">
                  <c:v>0.12</c:v>
                </c:pt>
                <c:pt idx="61">
                  <c:v>0.122</c:v>
                </c:pt>
                <c:pt idx="62" formatCode="0%">
                  <c:v>0.124</c:v>
                </c:pt>
                <c:pt idx="63">
                  <c:v>0.126</c:v>
                </c:pt>
                <c:pt idx="64" formatCode="0%">
                  <c:v>0.128</c:v>
                </c:pt>
                <c:pt idx="65">
                  <c:v>0.13</c:v>
                </c:pt>
                <c:pt idx="66" formatCode="0%">
                  <c:v>0.13200000000000001</c:v>
                </c:pt>
                <c:pt idx="67">
                  <c:v>0.13400000000000001</c:v>
                </c:pt>
                <c:pt idx="68" formatCode="0%">
                  <c:v>0.13600000000000001</c:v>
                </c:pt>
                <c:pt idx="69">
                  <c:v>0.13800000000000001</c:v>
                </c:pt>
                <c:pt idx="70" formatCode="0%">
                  <c:v>0.14000000000000001</c:v>
                </c:pt>
                <c:pt idx="71">
                  <c:v>0.14199999999999999</c:v>
                </c:pt>
                <c:pt idx="72" formatCode="0%">
                  <c:v>0.14399999999999999</c:v>
                </c:pt>
                <c:pt idx="73">
                  <c:v>0.14599999999999999</c:v>
                </c:pt>
                <c:pt idx="74" formatCode="0%">
                  <c:v>0.14799999999999999</c:v>
                </c:pt>
                <c:pt idx="75">
                  <c:v>0.15</c:v>
                </c:pt>
                <c:pt idx="76" formatCode="0%">
                  <c:v>0.152</c:v>
                </c:pt>
                <c:pt idx="77">
                  <c:v>0.154</c:v>
                </c:pt>
                <c:pt idx="78" formatCode="0%">
                  <c:v>0.156</c:v>
                </c:pt>
                <c:pt idx="79">
                  <c:v>0.158</c:v>
                </c:pt>
                <c:pt idx="80" formatCode="0%">
                  <c:v>0.16</c:v>
                </c:pt>
                <c:pt idx="81">
                  <c:v>0.16200000000000001</c:v>
                </c:pt>
                <c:pt idx="82" formatCode="0%">
                  <c:v>0.16400000000000001</c:v>
                </c:pt>
                <c:pt idx="83">
                  <c:v>0.16600000000000001</c:v>
                </c:pt>
                <c:pt idx="84" formatCode="0%">
                  <c:v>0.16800000000000001</c:v>
                </c:pt>
                <c:pt idx="85">
                  <c:v>0.17</c:v>
                </c:pt>
                <c:pt idx="86" formatCode="0%">
                  <c:v>0.17199999999999999</c:v>
                </c:pt>
                <c:pt idx="87">
                  <c:v>0.17399999999999999</c:v>
                </c:pt>
                <c:pt idx="88" formatCode="0%">
                  <c:v>0.17599999999999999</c:v>
                </c:pt>
                <c:pt idx="89">
                  <c:v>0.17799999999999999</c:v>
                </c:pt>
                <c:pt idx="90" formatCode="0%">
                  <c:v>0.18</c:v>
                </c:pt>
                <c:pt idx="91">
                  <c:v>0.182</c:v>
                </c:pt>
                <c:pt idx="92" formatCode="0%">
                  <c:v>0.184</c:v>
                </c:pt>
                <c:pt idx="93">
                  <c:v>0.186</c:v>
                </c:pt>
                <c:pt idx="94" formatCode="0%">
                  <c:v>0.188</c:v>
                </c:pt>
                <c:pt idx="95">
                  <c:v>0.19</c:v>
                </c:pt>
                <c:pt idx="96" formatCode="0%">
                  <c:v>0.192</c:v>
                </c:pt>
                <c:pt idx="97">
                  <c:v>0.19400000000000001</c:v>
                </c:pt>
                <c:pt idx="98" formatCode="0%">
                  <c:v>0.19600000000000001</c:v>
                </c:pt>
                <c:pt idx="99">
                  <c:v>0.19800000000000001</c:v>
                </c:pt>
                <c:pt idx="100" formatCode="0%">
                  <c:v>0.2</c:v>
                </c:pt>
                <c:pt idx="101">
                  <c:v>0.20200000000000001</c:v>
                </c:pt>
                <c:pt idx="102" formatCode="0%">
                  <c:v>0.20399999999999999</c:v>
                </c:pt>
                <c:pt idx="103">
                  <c:v>0.20599999999999999</c:v>
                </c:pt>
                <c:pt idx="104" formatCode="0%">
                  <c:v>0.20799999999999999</c:v>
                </c:pt>
                <c:pt idx="105">
                  <c:v>0.21</c:v>
                </c:pt>
                <c:pt idx="106" formatCode="0%">
                  <c:v>0.21199999999999999</c:v>
                </c:pt>
                <c:pt idx="107">
                  <c:v>0.214</c:v>
                </c:pt>
                <c:pt idx="108" formatCode="0%">
                  <c:v>0.216</c:v>
                </c:pt>
                <c:pt idx="109">
                  <c:v>0.218</c:v>
                </c:pt>
                <c:pt idx="110" formatCode="0%">
                  <c:v>0.22</c:v>
                </c:pt>
                <c:pt idx="111">
                  <c:v>0.222</c:v>
                </c:pt>
                <c:pt idx="112" formatCode="0%">
                  <c:v>0.224</c:v>
                </c:pt>
                <c:pt idx="113">
                  <c:v>0.22600000000000001</c:v>
                </c:pt>
                <c:pt idx="114" formatCode="0%">
                  <c:v>0.22800000000000001</c:v>
                </c:pt>
                <c:pt idx="115">
                  <c:v>0.23</c:v>
                </c:pt>
                <c:pt idx="116" formatCode="0%">
                  <c:v>0.23200000000000001</c:v>
                </c:pt>
                <c:pt idx="117">
                  <c:v>0.23400000000000001</c:v>
                </c:pt>
                <c:pt idx="118" formatCode="0%">
                  <c:v>0.23599999999999999</c:v>
                </c:pt>
                <c:pt idx="119">
                  <c:v>0.23799999999999999</c:v>
                </c:pt>
                <c:pt idx="120" formatCode="0%">
                  <c:v>0.24</c:v>
                </c:pt>
                <c:pt idx="121">
                  <c:v>0.24199999999999999</c:v>
                </c:pt>
                <c:pt idx="122" formatCode="0%">
                  <c:v>0.24399999999999999</c:v>
                </c:pt>
                <c:pt idx="123">
                  <c:v>0.246</c:v>
                </c:pt>
                <c:pt idx="124" formatCode="0%">
                  <c:v>0.248</c:v>
                </c:pt>
                <c:pt idx="125">
                  <c:v>0.25</c:v>
                </c:pt>
                <c:pt idx="126" formatCode="0%">
                  <c:v>0.252</c:v>
                </c:pt>
                <c:pt idx="127">
                  <c:v>0.254</c:v>
                </c:pt>
                <c:pt idx="128" formatCode="0%">
                  <c:v>0.25600000000000001</c:v>
                </c:pt>
                <c:pt idx="129">
                  <c:v>0.25800000000000001</c:v>
                </c:pt>
                <c:pt idx="130" formatCode="0%">
                  <c:v>0.26</c:v>
                </c:pt>
                <c:pt idx="131">
                  <c:v>0.26200000000000001</c:v>
                </c:pt>
                <c:pt idx="132" formatCode="0%">
                  <c:v>0.26400000000000001</c:v>
                </c:pt>
                <c:pt idx="133">
                  <c:v>0.26600000000000001</c:v>
                </c:pt>
                <c:pt idx="134" formatCode="0%">
                  <c:v>0.26800000000000002</c:v>
                </c:pt>
                <c:pt idx="135">
                  <c:v>0.27</c:v>
                </c:pt>
                <c:pt idx="136" formatCode="0%">
                  <c:v>0.27200000000000002</c:v>
                </c:pt>
                <c:pt idx="137">
                  <c:v>0.27400000000000002</c:v>
                </c:pt>
                <c:pt idx="138" formatCode="0%">
                  <c:v>0.27600000000000002</c:v>
                </c:pt>
                <c:pt idx="139">
                  <c:v>0.27800000000000002</c:v>
                </c:pt>
                <c:pt idx="140" formatCode="0%">
                  <c:v>0.28000000000000003</c:v>
                </c:pt>
                <c:pt idx="141">
                  <c:v>0.28199999999999997</c:v>
                </c:pt>
                <c:pt idx="142" formatCode="0%">
                  <c:v>0.28399999999999997</c:v>
                </c:pt>
                <c:pt idx="143">
                  <c:v>0.28599999999999998</c:v>
                </c:pt>
                <c:pt idx="144" formatCode="0%">
                  <c:v>0.28799999999999998</c:v>
                </c:pt>
                <c:pt idx="145">
                  <c:v>0.28999999999999998</c:v>
                </c:pt>
                <c:pt idx="146" formatCode="0%">
                  <c:v>0.29199999999999998</c:v>
                </c:pt>
                <c:pt idx="147">
                  <c:v>0.29399999999999998</c:v>
                </c:pt>
                <c:pt idx="148" formatCode="0%">
                  <c:v>0.29599999999999999</c:v>
                </c:pt>
              </c:numCache>
            </c:numRef>
          </c:xVal>
          <c:yVal>
            <c:numRef>
              <c:f>'TIR 2'!$E$23:$E$171</c:f>
              <c:numCache>
                <c:formatCode>"R$"#,##0.00_);[Red]\("R$"#,##0.00\)</c:formatCode>
                <c:ptCount val="149"/>
                <c:pt idx="0">
                  <c:v>26000</c:v>
                </c:pt>
                <c:pt idx="1">
                  <c:v>25647.458792876918</c:v>
                </c:pt>
                <c:pt idx="2">
                  <c:v>25297.814477217958</c:v>
                </c:pt>
                <c:pt idx="3">
                  <c:v>24951.03631082514</c:v>
                </c:pt>
                <c:pt idx="4">
                  <c:v>24607.093945703287</c:v>
                </c:pt>
                <c:pt idx="5">
                  <c:v>24265.957422170613</c:v>
                </c:pt>
                <c:pt idx="6">
                  <c:v>23927.59716306952</c:v>
                </c:pt>
                <c:pt idx="7">
                  <c:v>23591.983968075612</c:v>
                </c:pt>
                <c:pt idx="8">
                  <c:v>23259.089008102994</c:v>
                </c:pt>
                <c:pt idx="9">
                  <c:v>22928.883819804141</c:v>
                </c:pt>
                <c:pt idx="10">
                  <c:v>22601.340300162556</c:v>
                </c:pt>
                <c:pt idx="11">
                  <c:v>22276.430701176279</c:v>
                </c:pt>
                <c:pt idx="12">
                  <c:v>21954.127624630928</c:v>
                </c:pt>
                <c:pt idx="13">
                  <c:v>21634.404016959954</c:v>
                </c:pt>
                <c:pt idx="14">
                  <c:v>21317.233164191275</c:v>
                </c:pt>
                <c:pt idx="15">
                  <c:v>21002.588686977935</c:v>
                </c:pt>
                <c:pt idx="16">
                  <c:v>20690.444535711737</c:v>
                </c:pt>
                <c:pt idx="17">
                  <c:v>20380.774985717944</c:v>
                </c:pt>
                <c:pt idx="18">
                  <c:v>20073.554632529871</c:v>
                </c:pt>
                <c:pt idx="19">
                  <c:v>19768.758387241527</c:v>
                </c:pt>
                <c:pt idx="20">
                  <c:v>19466.361471937249</c:v>
                </c:pt>
                <c:pt idx="21">
                  <c:v>19166.339415196475</c:v>
                </c:pt>
                <c:pt idx="22">
                  <c:v>18868.668047672712</c:v>
                </c:pt>
                <c:pt idx="23">
                  <c:v>18573.323497744917</c:v>
                </c:pt>
                <c:pt idx="24">
                  <c:v>18280.282187240373</c:v>
                </c:pt>
                <c:pt idx="25">
                  <c:v>17989.52082722733</c:v>
                </c:pt>
                <c:pt idx="26">
                  <c:v>17701.016413876438</c:v>
                </c:pt>
                <c:pt idx="27">
                  <c:v>17414.746224389637</c:v>
                </c:pt>
                <c:pt idx="28">
                  <c:v>17130.687812995122</c:v>
                </c:pt>
                <c:pt idx="29">
                  <c:v>16848.819007007529</c:v>
                </c:pt>
                <c:pt idx="30">
                  <c:v>16569.117902951664</c:v>
                </c:pt>
                <c:pt idx="31">
                  <c:v>16291.562862749124</c:v>
                </c:pt>
                <c:pt idx="32">
                  <c:v>16016.132509966308</c:v>
                </c:pt>
                <c:pt idx="33">
                  <c:v>15742.80572612289</c:v>
                </c:pt>
                <c:pt idx="34">
                  <c:v>15471.561647059629</c:v>
                </c:pt>
                <c:pt idx="35">
                  <c:v>15202.379659364386</c:v>
                </c:pt>
                <c:pt idx="36">
                  <c:v>14935.239396855373</c:v>
                </c:pt>
                <c:pt idx="37">
                  <c:v>14670.120737120698</c:v>
                </c:pt>
                <c:pt idx="38">
                  <c:v>14407.003798112826</c:v>
                </c:pt>
                <c:pt idx="39">
                  <c:v>14145.868934797538</c:v>
                </c:pt>
                <c:pt idx="40">
                  <c:v>13886.696735855905</c:v>
                </c:pt>
                <c:pt idx="41">
                  <c:v>13629.468020438646</c:v>
                </c:pt>
                <c:pt idx="42">
                  <c:v>13374.16383497179</c:v>
                </c:pt>
                <c:pt idx="43">
                  <c:v>13120.765450012848</c:v>
                </c:pt>
                <c:pt idx="44">
                  <c:v>12869.254357156424</c:v>
                </c:pt>
                <c:pt idx="45">
                  <c:v>12619.612265988639</c:v>
                </c:pt>
                <c:pt idx="46">
                  <c:v>12371.821101089248</c:v>
                </c:pt>
                <c:pt idx="47">
                  <c:v>12125.862999080848</c:v>
                </c:pt>
                <c:pt idx="48">
                  <c:v>11881.720305724128</c:v>
                </c:pt>
                <c:pt idx="49">
                  <c:v>11639.375573058576</c:v>
                </c:pt>
                <c:pt idx="50">
                  <c:v>11398.811556587651</c:v>
                </c:pt>
                <c:pt idx="51">
                  <c:v>11160.011212507772</c:v>
                </c:pt>
                <c:pt idx="52">
                  <c:v>10922.957694980309</c:v>
                </c:pt>
                <c:pt idx="53">
                  <c:v>10687.634353445821</c:v>
                </c:pt>
                <c:pt idx="54">
                  <c:v>10454.024729979879</c:v>
                </c:pt>
                <c:pt idx="55">
                  <c:v>10222.112556689637</c:v>
                </c:pt>
                <c:pt idx="56">
                  <c:v>9991.8817531505265</c:v>
                </c:pt>
                <c:pt idx="57">
                  <c:v>9763.3164238823956</c:v>
                </c:pt>
                <c:pt idx="58">
                  <c:v>9536.4008558643545</c:v>
                </c:pt>
                <c:pt idx="59">
                  <c:v>9311.1195160877105</c:v>
                </c:pt>
                <c:pt idx="60">
                  <c:v>9087.4570491461709</c:v>
                </c:pt>
                <c:pt idx="61">
                  <c:v>8865.3982748632552</c:v>
                </c:pt>
                <c:pt idx="62">
                  <c:v>8644.9281859551411</c:v>
                </c:pt>
                <c:pt idx="63">
                  <c:v>8426.0319457298319</c:v>
                </c:pt>
                <c:pt idx="64">
                  <c:v>8208.6948858205578</c:v>
                </c:pt>
                <c:pt idx="65">
                  <c:v>7992.9025039540575</c:v>
                </c:pt>
                <c:pt idx="66">
                  <c:v>7778.6404617521112</c:v>
                </c:pt>
                <c:pt idx="67">
                  <c:v>7565.8945825667543</c:v>
                </c:pt>
                <c:pt idx="68">
                  <c:v>7354.6508493475776</c:v>
                </c:pt>
                <c:pt idx="69">
                  <c:v>7144.8954025416606</c:v>
                </c:pt>
                <c:pt idx="70">
                  <c:v>6936.6145380243761</c:v>
                </c:pt>
                <c:pt idx="71">
                  <c:v>6729.7947050619114</c:v>
                </c:pt>
                <c:pt idx="72">
                  <c:v>6524.4225043035622</c:v>
                </c:pt>
                <c:pt idx="73">
                  <c:v>6320.4846858044766</c:v>
                </c:pt>
                <c:pt idx="74">
                  <c:v>6117.9681470777214</c:v>
                </c:pt>
                <c:pt idx="75">
                  <c:v>5916.8599311752187</c:v>
                </c:pt>
                <c:pt idx="76">
                  <c:v>5717.147224797227</c:v>
                </c:pt>
                <c:pt idx="77">
                  <c:v>5518.8173564299286</c:v>
                </c:pt>
                <c:pt idx="78">
                  <c:v>5321.8577945104407</c:v>
                </c:pt>
                <c:pt idx="79">
                  <c:v>5126.256145618936</c:v>
                </c:pt>
                <c:pt idx="80">
                  <c:v>4932.0001526974447</c:v>
                </c:pt>
                <c:pt idx="81">
                  <c:v>4739.0776932948938</c:v>
                </c:pt>
                <c:pt idx="82">
                  <c:v>4547.4767778377573</c:v>
                </c:pt>
                <c:pt idx="83">
                  <c:v>4357.1855479262522</c:v>
                </c:pt>
                <c:pt idx="84">
                  <c:v>4168.1922746553246</c:v>
                </c:pt>
                <c:pt idx="85">
                  <c:v>3980.4853569602055</c:v>
                </c:pt>
                <c:pt idx="86">
                  <c:v>3794.0533199860729</c:v>
                </c:pt>
                <c:pt idx="87">
                  <c:v>3608.8848134814543</c:v>
                </c:pt>
                <c:pt idx="88">
                  <c:v>3424.9686102149644</c:v>
                </c:pt>
                <c:pt idx="89">
                  <c:v>3242.2936044149683</c:v>
                </c:pt>
                <c:pt idx="90">
                  <c:v>3060.8488102318734</c:v>
                </c:pt>
                <c:pt idx="91">
                  <c:v>2880.6233602225984</c:v>
                </c:pt>
                <c:pt idx="92">
                  <c:v>2701.6065038569359</c:v>
                </c:pt>
                <c:pt idx="93">
                  <c:v>2523.7876060453927</c:v>
                </c:pt>
                <c:pt idx="94">
                  <c:v>2347.1561456882046</c:v>
                </c:pt>
                <c:pt idx="95">
                  <c:v>2171.7017142451514</c:v>
                </c:pt>
                <c:pt idx="96">
                  <c:v>1997.4140143258555</c:v>
                </c:pt>
                <c:pt idx="97">
                  <c:v>1824.2828583002483</c:v>
                </c:pt>
                <c:pt idx="98">
                  <c:v>1652.2981669288565</c:v>
                </c:pt>
                <c:pt idx="99">
                  <c:v>1481.4499680125809</c:v>
                </c:pt>
                <c:pt idx="100">
                  <c:v>1311.7283950617275</c:v>
                </c:pt>
                <c:pt idx="101">
                  <c:v>1143.1236859838609</c:v>
                </c:pt>
                <c:pt idx="102">
                  <c:v>975.62618179030687</c:v>
                </c:pt>
                <c:pt idx="103">
                  <c:v>809.22632532092393</c:v>
                </c:pt>
                <c:pt idx="104">
                  <c:v>643.91465998690546</c:v>
                </c:pt>
                <c:pt idx="105">
                  <c:v>479.68182853128383</c:v>
                </c:pt>
                <c:pt idx="106">
                  <c:v>316.51857180689694</c:v>
                </c:pt>
                <c:pt idx="107">
                  <c:v>154.41572757147514</c:v>
                </c:pt>
                <c:pt idx="108">
                  <c:v>-6.6357707003262476</c:v>
                </c:pt>
                <c:pt idx="109">
                  <c:v>-166.64489498825424</c:v>
                </c:pt>
                <c:pt idx="110">
                  <c:v>-325.62052388150187</c:v>
                </c:pt>
                <c:pt idx="111">
                  <c:v>-483.57144371750474</c:v>
                </c:pt>
                <c:pt idx="112">
                  <c:v>-640.50634970503597</c:v>
                </c:pt>
                <c:pt idx="113">
                  <c:v>-796.43384703152697</c:v>
                </c:pt>
                <c:pt idx="114">
                  <c:v>-951.36245195515221</c:v>
                </c:pt>
                <c:pt idx="115">
                  <c:v>-1105.3005928816929</c:v>
                </c:pt>
                <c:pt idx="116">
                  <c:v>-1258.2566114265937</c:v>
                </c:pt>
                <c:pt idx="117">
                  <c:v>-1410.238763462221</c:v>
                </c:pt>
                <c:pt idx="118">
                  <c:v>-1561.2552201508515</c:v>
                </c:pt>
                <c:pt idx="119">
                  <c:v>-1711.3140689633074</c:v>
                </c:pt>
                <c:pt idx="120">
                  <c:v>-1860.4233146836923</c:v>
                </c:pt>
                <c:pt idx="121">
                  <c:v>-2008.5908804002829</c:v>
                </c:pt>
                <c:pt idx="122">
                  <c:v>-2155.8246084828788</c:v>
                </c:pt>
                <c:pt idx="123">
                  <c:v>-2302.1322615468307</c:v>
                </c:pt>
                <c:pt idx="124">
                  <c:v>-2447.5215234038842</c:v>
                </c:pt>
                <c:pt idx="125">
                  <c:v>-2592</c:v>
                </c:pt>
                <c:pt idx="126">
                  <c:v>-2735.5752203405864</c:v>
                </c:pt>
                <c:pt idx="127">
                  <c:v>-2878.2546374030208</c:v>
                </c:pt>
                <c:pt idx="128">
                  <c:v>-3020.0456290368893</c:v>
                </c:pt>
                <c:pt idx="129">
                  <c:v>-3160.9554988519812</c:v>
                </c:pt>
                <c:pt idx="130">
                  <c:v>-3300.9914770943651</c:v>
                </c:pt>
                <c:pt idx="131">
                  <c:v>-3440.1607215106196</c:v>
                </c:pt>
                <c:pt idx="132">
                  <c:v>-3578.470318200365</c:v>
                </c:pt>
                <c:pt idx="133">
                  <c:v>-3715.9272824574582</c:v>
                </c:pt>
                <c:pt idx="134">
                  <c:v>-3852.5385595998232</c:v>
                </c:pt>
                <c:pt idx="135">
                  <c:v>-3988.311025788149</c:v>
                </c:pt>
                <c:pt idx="136">
                  <c:v>-4123.2514888337246</c:v>
                </c:pt>
                <c:pt idx="137">
                  <c:v>-4257.3666889953893</c:v>
                </c:pt>
                <c:pt idx="138">
                  <c:v>-4390.6632997659617</c:v>
                </c:pt>
                <c:pt idx="139">
                  <c:v>-4523.1479286480899</c:v>
                </c:pt>
                <c:pt idx="140">
                  <c:v>-4654.8271179199219</c:v>
                </c:pt>
                <c:pt idx="141">
                  <c:v>-4785.7073453905032</c:v>
                </c:pt>
                <c:pt idx="142">
                  <c:v>-4915.7950251452712</c:v>
                </c:pt>
                <c:pt idx="143">
                  <c:v>-5045.0965082816183</c:v>
                </c:pt>
                <c:pt idx="144">
                  <c:v>-5173.6180836347849</c:v>
                </c:pt>
                <c:pt idx="145">
                  <c:v>-5301.3659784942138</c:v>
                </c:pt>
                <c:pt idx="146">
                  <c:v>-5428.3463593104098</c:v>
                </c:pt>
                <c:pt idx="147">
                  <c:v>-5554.565332392609</c:v>
                </c:pt>
                <c:pt idx="148">
                  <c:v>-5680.0289445972012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85-4CFD-8056-468203683C50}"/>
            </c:ext>
          </c:extLst>
        </c:ser>
        <c:ser>
          <c:idx val="2"/>
          <c:order val="2"/>
          <c:tx>
            <c:strRef>
              <c:f>'TIR 2'!$F$22</c:f>
              <c:strCache>
                <c:ptCount val="1"/>
                <c:pt idx="0">
                  <c:v>VPL 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'TIR 2'!$C$23:$C$171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2E-3</c:v>
                </c:pt>
                <c:pt idx="2" formatCode="0%">
                  <c:v>4.0000000000000001E-3</c:v>
                </c:pt>
                <c:pt idx="3">
                  <c:v>6.0000000000000001E-3</c:v>
                </c:pt>
                <c:pt idx="4" formatCode="0%">
                  <c:v>8.0000000000000002E-3</c:v>
                </c:pt>
                <c:pt idx="5">
                  <c:v>0.01</c:v>
                </c:pt>
                <c:pt idx="6" formatCode="0%">
                  <c:v>1.2E-2</c:v>
                </c:pt>
                <c:pt idx="7">
                  <c:v>1.4E-2</c:v>
                </c:pt>
                <c:pt idx="8" formatCode="0%">
                  <c:v>1.6E-2</c:v>
                </c:pt>
                <c:pt idx="9">
                  <c:v>1.7999999999999999E-2</c:v>
                </c:pt>
                <c:pt idx="10" formatCode="0%">
                  <c:v>0.02</c:v>
                </c:pt>
                <c:pt idx="11">
                  <c:v>2.1999999999999999E-2</c:v>
                </c:pt>
                <c:pt idx="12" formatCode="0%">
                  <c:v>2.4E-2</c:v>
                </c:pt>
                <c:pt idx="13">
                  <c:v>2.5999999999999999E-2</c:v>
                </c:pt>
                <c:pt idx="14" formatCode="0%">
                  <c:v>2.8000000000000001E-2</c:v>
                </c:pt>
                <c:pt idx="15">
                  <c:v>0.03</c:v>
                </c:pt>
                <c:pt idx="16" formatCode="0%">
                  <c:v>3.2000000000000001E-2</c:v>
                </c:pt>
                <c:pt idx="17">
                  <c:v>3.4000000000000002E-2</c:v>
                </c:pt>
                <c:pt idx="18" formatCode="0%">
                  <c:v>3.5999999999999997E-2</c:v>
                </c:pt>
                <c:pt idx="19">
                  <c:v>3.7999999999999999E-2</c:v>
                </c:pt>
                <c:pt idx="20" formatCode="0%">
                  <c:v>0.04</c:v>
                </c:pt>
                <c:pt idx="21">
                  <c:v>4.2000000000000003E-2</c:v>
                </c:pt>
                <c:pt idx="22" formatCode="0%">
                  <c:v>4.3999999999999997E-2</c:v>
                </c:pt>
                <c:pt idx="23">
                  <c:v>4.5999999999999999E-2</c:v>
                </c:pt>
                <c:pt idx="24" formatCode="0%">
                  <c:v>4.8000000000000001E-2</c:v>
                </c:pt>
                <c:pt idx="25">
                  <c:v>0.05</c:v>
                </c:pt>
                <c:pt idx="26" formatCode="0%">
                  <c:v>5.1999999999999998E-2</c:v>
                </c:pt>
                <c:pt idx="27">
                  <c:v>5.3999999999999999E-2</c:v>
                </c:pt>
                <c:pt idx="28" formatCode="0%">
                  <c:v>5.6000000000000001E-2</c:v>
                </c:pt>
                <c:pt idx="29">
                  <c:v>5.8000000000000003E-2</c:v>
                </c:pt>
                <c:pt idx="30" formatCode="0%">
                  <c:v>0.06</c:v>
                </c:pt>
                <c:pt idx="31">
                  <c:v>6.2E-2</c:v>
                </c:pt>
                <c:pt idx="32" formatCode="0%">
                  <c:v>6.4000000000000001E-2</c:v>
                </c:pt>
                <c:pt idx="33">
                  <c:v>6.6000000000000003E-2</c:v>
                </c:pt>
                <c:pt idx="34" formatCode="0%">
                  <c:v>6.8000000000000005E-2</c:v>
                </c:pt>
                <c:pt idx="35">
                  <c:v>7.0000000000000007E-2</c:v>
                </c:pt>
                <c:pt idx="36" formatCode="0%">
                  <c:v>7.1999999999999995E-2</c:v>
                </c:pt>
                <c:pt idx="37">
                  <c:v>7.3999999999999996E-2</c:v>
                </c:pt>
                <c:pt idx="38" formatCode="0%">
                  <c:v>7.5999999999999998E-2</c:v>
                </c:pt>
                <c:pt idx="39">
                  <c:v>7.8E-2</c:v>
                </c:pt>
                <c:pt idx="40" formatCode="0%">
                  <c:v>0.08</c:v>
                </c:pt>
                <c:pt idx="41">
                  <c:v>8.2000000000000003E-2</c:v>
                </c:pt>
                <c:pt idx="42" formatCode="0%">
                  <c:v>8.4000000000000005E-2</c:v>
                </c:pt>
                <c:pt idx="43">
                  <c:v>8.5999999999999993E-2</c:v>
                </c:pt>
                <c:pt idx="44" formatCode="0%">
                  <c:v>8.7999999999999995E-2</c:v>
                </c:pt>
                <c:pt idx="45">
                  <c:v>0.09</c:v>
                </c:pt>
                <c:pt idx="46" formatCode="0%">
                  <c:v>9.1999999999999998E-2</c:v>
                </c:pt>
                <c:pt idx="47">
                  <c:v>9.4E-2</c:v>
                </c:pt>
                <c:pt idx="48" formatCode="0%">
                  <c:v>9.6000000000000002E-2</c:v>
                </c:pt>
                <c:pt idx="49">
                  <c:v>9.8000000000000004E-2</c:v>
                </c:pt>
                <c:pt idx="50" formatCode="0%">
                  <c:v>0.1</c:v>
                </c:pt>
                <c:pt idx="51">
                  <c:v>0.10199999999999999</c:v>
                </c:pt>
                <c:pt idx="52" formatCode="0%">
                  <c:v>0.104</c:v>
                </c:pt>
                <c:pt idx="53">
                  <c:v>0.106</c:v>
                </c:pt>
                <c:pt idx="54" formatCode="0%">
                  <c:v>0.108</c:v>
                </c:pt>
                <c:pt idx="55">
                  <c:v>0.11</c:v>
                </c:pt>
                <c:pt idx="56" formatCode="0%">
                  <c:v>0.112</c:v>
                </c:pt>
                <c:pt idx="57">
                  <c:v>0.114</c:v>
                </c:pt>
                <c:pt idx="58" formatCode="0%">
                  <c:v>0.11600000000000001</c:v>
                </c:pt>
                <c:pt idx="59">
                  <c:v>0.11799999999999999</c:v>
                </c:pt>
                <c:pt idx="60" formatCode="0%">
                  <c:v>0.12</c:v>
                </c:pt>
                <c:pt idx="61">
                  <c:v>0.122</c:v>
                </c:pt>
                <c:pt idx="62" formatCode="0%">
                  <c:v>0.124</c:v>
                </c:pt>
                <c:pt idx="63">
                  <c:v>0.126</c:v>
                </c:pt>
                <c:pt idx="64" formatCode="0%">
                  <c:v>0.128</c:v>
                </c:pt>
                <c:pt idx="65">
                  <c:v>0.13</c:v>
                </c:pt>
                <c:pt idx="66" formatCode="0%">
                  <c:v>0.13200000000000001</c:v>
                </c:pt>
                <c:pt idx="67">
                  <c:v>0.13400000000000001</c:v>
                </c:pt>
                <c:pt idx="68" formatCode="0%">
                  <c:v>0.13600000000000001</c:v>
                </c:pt>
                <c:pt idx="69">
                  <c:v>0.13800000000000001</c:v>
                </c:pt>
                <c:pt idx="70" formatCode="0%">
                  <c:v>0.14000000000000001</c:v>
                </c:pt>
                <c:pt idx="71">
                  <c:v>0.14199999999999999</c:v>
                </c:pt>
                <c:pt idx="72" formatCode="0%">
                  <c:v>0.14399999999999999</c:v>
                </c:pt>
                <c:pt idx="73">
                  <c:v>0.14599999999999999</c:v>
                </c:pt>
                <c:pt idx="74" formatCode="0%">
                  <c:v>0.14799999999999999</c:v>
                </c:pt>
                <c:pt idx="75">
                  <c:v>0.15</c:v>
                </c:pt>
                <c:pt idx="76" formatCode="0%">
                  <c:v>0.152</c:v>
                </c:pt>
                <c:pt idx="77">
                  <c:v>0.154</c:v>
                </c:pt>
                <c:pt idx="78" formatCode="0%">
                  <c:v>0.156</c:v>
                </c:pt>
                <c:pt idx="79">
                  <c:v>0.158</c:v>
                </c:pt>
                <c:pt idx="80" formatCode="0%">
                  <c:v>0.16</c:v>
                </c:pt>
                <c:pt idx="81">
                  <c:v>0.16200000000000001</c:v>
                </c:pt>
                <c:pt idx="82" formatCode="0%">
                  <c:v>0.16400000000000001</c:v>
                </c:pt>
                <c:pt idx="83">
                  <c:v>0.16600000000000001</c:v>
                </c:pt>
                <c:pt idx="84" formatCode="0%">
                  <c:v>0.16800000000000001</c:v>
                </c:pt>
                <c:pt idx="85">
                  <c:v>0.17</c:v>
                </c:pt>
                <c:pt idx="86" formatCode="0%">
                  <c:v>0.17199999999999999</c:v>
                </c:pt>
                <c:pt idx="87">
                  <c:v>0.17399999999999999</c:v>
                </c:pt>
                <c:pt idx="88" formatCode="0%">
                  <c:v>0.17599999999999999</c:v>
                </c:pt>
                <c:pt idx="89">
                  <c:v>0.17799999999999999</c:v>
                </c:pt>
                <c:pt idx="90" formatCode="0%">
                  <c:v>0.18</c:v>
                </c:pt>
                <c:pt idx="91">
                  <c:v>0.182</c:v>
                </c:pt>
                <c:pt idx="92" formatCode="0%">
                  <c:v>0.184</c:v>
                </c:pt>
                <c:pt idx="93">
                  <c:v>0.186</c:v>
                </c:pt>
                <c:pt idx="94" formatCode="0%">
                  <c:v>0.188</c:v>
                </c:pt>
                <c:pt idx="95">
                  <c:v>0.19</c:v>
                </c:pt>
                <c:pt idx="96" formatCode="0%">
                  <c:v>0.192</c:v>
                </c:pt>
                <c:pt idx="97">
                  <c:v>0.19400000000000001</c:v>
                </c:pt>
                <c:pt idx="98" formatCode="0%">
                  <c:v>0.19600000000000001</c:v>
                </c:pt>
                <c:pt idx="99">
                  <c:v>0.19800000000000001</c:v>
                </c:pt>
                <c:pt idx="100" formatCode="0%">
                  <c:v>0.2</c:v>
                </c:pt>
                <c:pt idx="101">
                  <c:v>0.20200000000000001</c:v>
                </c:pt>
                <c:pt idx="102" formatCode="0%">
                  <c:v>0.20399999999999999</c:v>
                </c:pt>
                <c:pt idx="103">
                  <c:v>0.20599999999999999</c:v>
                </c:pt>
                <c:pt idx="104" formatCode="0%">
                  <c:v>0.20799999999999999</c:v>
                </c:pt>
                <c:pt idx="105">
                  <c:v>0.21</c:v>
                </c:pt>
                <c:pt idx="106" formatCode="0%">
                  <c:v>0.21199999999999999</c:v>
                </c:pt>
                <c:pt idx="107">
                  <c:v>0.214</c:v>
                </c:pt>
                <c:pt idx="108" formatCode="0%">
                  <c:v>0.216</c:v>
                </c:pt>
                <c:pt idx="109">
                  <c:v>0.218</c:v>
                </c:pt>
                <c:pt idx="110" formatCode="0%">
                  <c:v>0.22</c:v>
                </c:pt>
                <c:pt idx="111">
                  <c:v>0.222</c:v>
                </c:pt>
                <c:pt idx="112" formatCode="0%">
                  <c:v>0.224</c:v>
                </c:pt>
                <c:pt idx="113">
                  <c:v>0.22600000000000001</c:v>
                </c:pt>
                <c:pt idx="114" formatCode="0%">
                  <c:v>0.22800000000000001</c:v>
                </c:pt>
                <c:pt idx="115">
                  <c:v>0.23</c:v>
                </c:pt>
                <c:pt idx="116" formatCode="0%">
                  <c:v>0.23200000000000001</c:v>
                </c:pt>
                <c:pt idx="117">
                  <c:v>0.23400000000000001</c:v>
                </c:pt>
                <c:pt idx="118" formatCode="0%">
                  <c:v>0.23599999999999999</c:v>
                </c:pt>
                <c:pt idx="119">
                  <c:v>0.23799999999999999</c:v>
                </c:pt>
                <c:pt idx="120" formatCode="0%">
                  <c:v>0.24</c:v>
                </c:pt>
                <c:pt idx="121">
                  <c:v>0.24199999999999999</c:v>
                </c:pt>
                <c:pt idx="122" formatCode="0%">
                  <c:v>0.24399999999999999</c:v>
                </c:pt>
                <c:pt idx="123">
                  <c:v>0.246</c:v>
                </c:pt>
                <c:pt idx="124" formatCode="0%">
                  <c:v>0.248</c:v>
                </c:pt>
                <c:pt idx="125">
                  <c:v>0.25</c:v>
                </c:pt>
                <c:pt idx="126" formatCode="0%">
                  <c:v>0.252</c:v>
                </c:pt>
                <c:pt idx="127">
                  <c:v>0.254</c:v>
                </c:pt>
                <c:pt idx="128" formatCode="0%">
                  <c:v>0.25600000000000001</c:v>
                </c:pt>
                <c:pt idx="129">
                  <c:v>0.25800000000000001</c:v>
                </c:pt>
                <c:pt idx="130" formatCode="0%">
                  <c:v>0.26</c:v>
                </c:pt>
                <c:pt idx="131">
                  <c:v>0.26200000000000001</c:v>
                </c:pt>
                <c:pt idx="132" formatCode="0%">
                  <c:v>0.26400000000000001</c:v>
                </c:pt>
                <c:pt idx="133">
                  <c:v>0.26600000000000001</c:v>
                </c:pt>
                <c:pt idx="134" formatCode="0%">
                  <c:v>0.26800000000000002</c:v>
                </c:pt>
                <c:pt idx="135">
                  <c:v>0.27</c:v>
                </c:pt>
                <c:pt idx="136" formatCode="0%">
                  <c:v>0.27200000000000002</c:v>
                </c:pt>
                <c:pt idx="137">
                  <c:v>0.27400000000000002</c:v>
                </c:pt>
                <c:pt idx="138" formatCode="0%">
                  <c:v>0.27600000000000002</c:v>
                </c:pt>
                <c:pt idx="139">
                  <c:v>0.27800000000000002</c:v>
                </c:pt>
                <c:pt idx="140" formatCode="0%">
                  <c:v>0.28000000000000003</c:v>
                </c:pt>
                <c:pt idx="141">
                  <c:v>0.28199999999999997</c:v>
                </c:pt>
                <c:pt idx="142" formatCode="0%">
                  <c:v>0.28399999999999997</c:v>
                </c:pt>
                <c:pt idx="143">
                  <c:v>0.28599999999999998</c:v>
                </c:pt>
                <c:pt idx="144" formatCode="0%">
                  <c:v>0.28799999999999998</c:v>
                </c:pt>
                <c:pt idx="145">
                  <c:v>0.28999999999999998</c:v>
                </c:pt>
                <c:pt idx="146" formatCode="0%">
                  <c:v>0.29199999999999998</c:v>
                </c:pt>
                <c:pt idx="147">
                  <c:v>0.29399999999999998</c:v>
                </c:pt>
                <c:pt idx="148" formatCode="0%">
                  <c:v>0.29599999999999999</c:v>
                </c:pt>
              </c:numCache>
            </c:numRef>
          </c:xVal>
          <c:yVal>
            <c:numRef>
              <c:f>'TIR 2'!$F$23:$F$171</c:f>
              <c:numCache>
                <c:formatCode>"R$"#,##0.00_);[Red]\("R$"#,##0.00\)</c:formatCode>
                <c:ptCount val="149"/>
                <c:pt idx="0">
                  <c:v>24000</c:v>
                </c:pt>
                <c:pt idx="1">
                  <c:v>23543.921038842149</c:v>
                </c:pt>
                <c:pt idx="2">
                  <c:v>23091.656492363385</c:v>
                </c:pt>
                <c:pt idx="3">
                  <c:v>22643.165270997211</c:v>
                </c:pt>
                <c:pt idx="4">
                  <c:v>22198.406818565709</c:v>
                </c:pt>
                <c:pt idx="5">
                  <c:v>21757.341104230421</c:v>
                </c:pt>
                <c:pt idx="6">
                  <c:v>21319.928614580509</c:v>
                </c:pt>
                <c:pt idx="7">
                  <c:v>20886.130345857004</c:v>
                </c:pt>
                <c:pt idx="8">
                  <c:v>20455.907796309359</c:v>
                </c:pt>
                <c:pt idx="9">
                  <c:v>20029.222958682309</c:v>
                </c:pt>
                <c:pt idx="10">
                  <c:v>19606.038312830613</c:v>
                </c:pt>
                <c:pt idx="11">
                  <c:v>19186.316818459018</c:v>
                </c:pt>
                <c:pt idx="12">
                  <c:v>18770.02190798521</c:v>
                </c:pt>
                <c:pt idx="13">
                  <c:v>18357.117479523236</c:v>
                </c:pt>
                <c:pt idx="14">
                  <c:v>17947.567889985556</c:v>
                </c:pt>
                <c:pt idx="15">
                  <c:v>17541.337948300919</c:v>
                </c:pt>
                <c:pt idx="16">
                  <c:v>17138.392908746304</c:v>
                </c:pt>
                <c:pt idx="17">
                  <c:v>16738.69846439072</c:v>
                </c:pt>
                <c:pt idx="18">
                  <c:v>16342.220740648409</c:v>
                </c:pt>
                <c:pt idx="19">
                  <c:v>15948.926288940042</c:v>
                </c:pt>
                <c:pt idx="20">
                  <c:v>15558.78208045935</c:v>
                </c:pt>
                <c:pt idx="21">
                  <c:v>15171.755500043393</c:v>
                </c:pt>
                <c:pt idx="22">
                  <c:v>14787.814340144629</c:v>
                </c:pt>
                <c:pt idx="23">
                  <c:v>14406.926794902916</c:v>
                </c:pt>
                <c:pt idx="24">
                  <c:v>14029.061454315291</c:v>
                </c:pt>
                <c:pt idx="25">
                  <c:v>13654.187298502162</c:v>
                </c:pt>
                <c:pt idx="26">
                  <c:v>13282.273692067771</c:v>
                </c:pt>
                <c:pt idx="27">
                  <c:v>12913.290378553385</c:v>
                </c:pt>
                <c:pt idx="28">
                  <c:v>12547.207474981464</c:v>
                </c:pt>
                <c:pt idx="29">
                  <c:v>12183.995466489112</c:v>
                </c:pt>
                <c:pt idx="30">
                  <c:v>11823.625201049217</c:v>
                </c:pt>
                <c:pt idx="31">
                  <c:v>11466.067884277611</c:v>
                </c:pt>
                <c:pt idx="32">
                  <c:v>11111.295074324851</c:v>
                </c:pt>
                <c:pt idx="33">
                  <c:v>10759.278676850823</c:v>
                </c:pt>
                <c:pt idx="34">
                  <c:v>10409.990940080854</c:v>
                </c:pt>
                <c:pt idx="35">
                  <c:v>10063.404449941823</c:v>
                </c:pt>
                <c:pt idx="36">
                  <c:v>9719.4921252767963</c:v>
                </c:pt>
                <c:pt idx="37">
                  <c:v>9378.2272131367499</c:v>
                </c:pt>
                <c:pt idx="38">
                  <c:v>9039.5832841480587</c:v>
                </c:pt>
                <c:pt idx="39">
                  <c:v>8703.5342279543547</c:v>
                </c:pt>
                <c:pt idx="40">
                  <c:v>8370.0542487312778</c:v>
                </c:pt>
                <c:pt idx="41">
                  <c:v>8039.1178607731272</c:v>
                </c:pt>
                <c:pt idx="42">
                  <c:v>7710.6998841499153</c:v>
                </c:pt>
                <c:pt idx="43">
                  <c:v>7384.7754404334701</c:v>
                </c:pt>
                <c:pt idx="44">
                  <c:v>7061.3199484916113</c:v>
                </c:pt>
                <c:pt idx="45">
                  <c:v>6740.3091203490476</c:v>
                </c:pt>
                <c:pt idx="46">
                  <c:v>6421.7189571137569</c:v>
                </c:pt>
                <c:pt idx="47">
                  <c:v>6105.5257449678465</c:v>
                </c:pt>
                <c:pt idx="48">
                  <c:v>5791.7060512216704</c:v>
                </c:pt>
                <c:pt idx="49">
                  <c:v>5480.2367204298935</c:v>
                </c:pt>
                <c:pt idx="50">
                  <c:v>5171.0948705689298</c:v>
                </c:pt>
                <c:pt idx="51">
                  <c:v>4864.2578892740785</c:v>
                </c:pt>
                <c:pt idx="52">
                  <c:v>4559.7034301356471</c:v>
                </c:pt>
                <c:pt idx="53">
                  <c:v>4257.4094090530198</c:v>
                </c:pt>
                <c:pt idx="54">
                  <c:v>3957.3540006455805</c:v>
                </c:pt>
                <c:pt idx="55">
                  <c:v>3659.515634719457</c:v>
                </c:pt>
                <c:pt idx="56">
                  <c:v>3363.8729927891982</c:v>
                </c:pt>
                <c:pt idx="57">
                  <c:v>3070.405004653483</c:v>
                </c:pt>
                <c:pt idx="58">
                  <c:v>2779.0908450237112</c:v>
                </c:pt>
                <c:pt idx="59">
                  <c:v>2489.9099302048271</c:v>
                </c:pt>
                <c:pt idx="60">
                  <c:v>2202.8419148271423</c:v>
                </c:pt>
                <c:pt idx="61">
                  <c:v>1917.8666886288775</c:v>
                </c:pt>
                <c:pt idx="62">
                  <c:v>1634.9643732874974</c:v>
                </c:pt>
                <c:pt idx="63">
                  <c:v>1354.1153193004429</c:v>
                </c:pt>
                <c:pt idx="64">
                  <c:v>1075.3001029127481</c:v>
                </c:pt>
                <c:pt idx="65">
                  <c:v>798.49952309257787</c:v>
                </c:pt>
                <c:pt idx="66">
                  <c:v>523.69459855181049</c:v>
                </c:pt>
                <c:pt idx="67">
                  <c:v>250.86656481315731</c:v>
                </c:pt>
                <c:pt idx="68">
                  <c:v>-20.003128679301881</c:v>
                </c:pt>
                <c:pt idx="69">
                  <c:v>-288.93282140473457</c:v>
                </c:pt>
                <c:pt idx="70">
                  <c:v>-555.94064456797059</c:v>
                </c:pt>
                <c:pt idx="71">
                  <c:v>-821.04452385874174</c:v>
                </c:pt>
                <c:pt idx="72">
                  <c:v>-1084.2621821700814</c:v>
                </c:pt>
                <c:pt idx="73">
                  <c:v>-1345.6111422751783</c:v>
                </c:pt>
                <c:pt idx="74">
                  <c:v>-1605.108729464293</c:v>
                </c:pt>
                <c:pt idx="75">
                  <c:v>-1862.7720741420926</c:v>
                </c:pt>
                <c:pt idx="76">
                  <c:v>-2118.6181143859503</c:v>
                </c:pt>
                <c:pt idx="77">
                  <c:v>-2372.6635984661989</c:v>
                </c:pt>
                <c:pt idx="78">
                  <c:v>-2624.9250873285855</c:v>
                </c:pt>
                <c:pt idx="79">
                  <c:v>-2875.4189570398594</c:v>
                </c:pt>
                <c:pt idx="80">
                  <c:v>-3124.1614011969723</c:v>
                </c:pt>
                <c:pt idx="81">
                  <c:v>-3371.1684333005469</c:v>
                </c:pt>
                <c:pt idx="82">
                  <c:v>-3616.4558890931148</c:v>
                </c:pt>
                <c:pt idx="83">
                  <c:v>-3860.0394288628304</c:v>
                </c:pt>
                <c:pt idx="84">
                  <c:v>-4101.9345397132056</c:v>
                </c:pt>
                <c:pt idx="85">
                  <c:v>-4342.1565377992956</c:v>
                </c:pt>
                <c:pt idx="86">
                  <c:v>-4580.7205705311135</c:v>
                </c:pt>
                <c:pt idx="87">
                  <c:v>-4817.6416187445793</c:v>
                </c:pt>
                <c:pt idx="88">
                  <c:v>-5052.9344988407756</c:v>
                </c:pt>
                <c:pt idx="89">
                  <c:v>-5286.613864893814</c:v>
                </c:pt>
                <c:pt idx="90">
                  <c:v>-5518.6942107278956</c:v>
                </c:pt>
                <c:pt idx="91">
                  <c:v>-5749.1898719641904</c:v>
                </c:pt>
                <c:pt idx="92">
                  <c:v>-5978.1150280378715</c:v>
                </c:pt>
                <c:pt idx="93">
                  <c:v>-6205.4837041858264</c:v>
                </c:pt>
                <c:pt idx="94">
                  <c:v>-6431.30977340557</c:v>
                </c:pt>
                <c:pt idx="95">
                  <c:v>-6655.6069583858553</c:v>
                </c:pt>
                <c:pt idx="96">
                  <c:v>-6878.3888334092335</c:v>
                </c:pt>
                <c:pt idx="97">
                  <c:v>-7099.6688262273528</c:v>
                </c:pt>
                <c:pt idx="98">
                  <c:v>-7319.4602199091678</c:v>
                </c:pt>
                <c:pt idx="99">
                  <c:v>-7537.7761546624897</c:v>
                </c:pt>
                <c:pt idx="100">
                  <c:v>-7754.6296296296277</c:v>
                </c:pt>
                <c:pt idx="101">
                  <c:v>-7970.0335046570617</c:v>
                </c:pt>
                <c:pt idx="102">
                  <c:v>-8184.0005020399913</c:v>
                </c:pt>
                <c:pt idx="103">
                  <c:v>-8396.5432082418847</c:v>
                </c:pt>
                <c:pt idx="104">
                  <c:v>-8607.6740755895589</c:v>
                </c:pt>
                <c:pt idx="105">
                  <c:v>-8817.4054239441539</c:v>
                </c:pt>
                <c:pt idx="106">
                  <c:v>-9025.7494423483586</c:v>
                </c:pt>
                <c:pt idx="107">
                  <c:v>-9232.7181906502883</c:v>
                </c:pt>
                <c:pt idx="108">
                  <c:v>-9438.3236011044355</c:v>
                </c:pt>
                <c:pt idx="109">
                  <c:v>-9642.577479949905</c:v>
                </c:pt>
                <c:pt idx="110">
                  <c:v>-9845.4915089664792</c:v>
                </c:pt>
                <c:pt idx="111">
                  <c:v>-10047.077247008754</c:v>
                </c:pt>
                <c:pt idx="112">
                  <c:v>-10247.346131518672</c:v>
                </c:pt>
                <c:pt idx="113">
                  <c:v>-10446.30948001692</c:v>
                </c:pt>
                <c:pt idx="114">
                  <c:v>-10643.978491573333</c:v>
                </c:pt>
                <c:pt idx="115">
                  <c:v>-10840.364248256847</c:v>
                </c:pt>
                <c:pt idx="116">
                  <c:v>-11035.477716565118</c:v>
                </c:pt>
                <c:pt idx="117">
                  <c:v>-11229.329748834301</c:v>
                </c:pt>
                <c:pt idx="118">
                  <c:v>-11421.931084629148</c:v>
                </c:pt>
                <c:pt idx="119">
                  <c:v>-11613.292352113865</c:v>
                </c:pt>
                <c:pt idx="120">
                  <c:v>-11803.424069403947</c:v>
                </c:pt>
                <c:pt idx="121">
                  <c:v>-11992.33664589921</c:v>
                </c:pt>
                <c:pt idx="122">
                  <c:v>-12180.040383598593</c:v>
                </c:pt>
                <c:pt idx="123">
                  <c:v>-12366.545478396656</c:v>
                </c:pt>
                <c:pt idx="124">
                  <c:v>-12551.862021362336</c:v>
                </c:pt>
                <c:pt idx="125">
                  <c:v>-12736</c:v>
                </c:pt>
                <c:pt idx="126">
                  <c:v>-12918.969299493365</c:v>
                </c:pt>
                <c:pt idx="127">
                  <c:v>-13100.779703932203</c:v>
                </c:pt>
                <c:pt idx="128">
                  <c:v>-13281.4408975224</c:v>
                </c:pt>
                <c:pt idx="129">
                  <c:v>-13460.962465779427</c:v>
                </c:pt>
                <c:pt idx="130">
                  <c:v>-13639.353896705514</c:v>
                </c:pt>
                <c:pt idx="131">
                  <c:v>-13816.624581950891</c:v>
                </c:pt>
                <c:pt idx="132">
                  <c:v>-13992.783817959193</c:v>
                </c:pt>
                <c:pt idx="133">
                  <c:v>-14167.840807097331</c:v>
                </c:pt>
                <c:pt idx="134">
                  <c:v>-14341.804658770052</c:v>
                </c:pt>
                <c:pt idx="135">
                  <c:v>-14514.684390519506</c:v>
                </c:pt>
                <c:pt idx="136">
                  <c:v>-14686.488929109888</c:v>
                </c:pt>
                <c:pt idx="137">
                  <c:v>-14857.227111597473</c:v>
                </c:pt>
                <c:pt idx="138">
                  <c:v>-15026.907686386345</c:v>
                </c:pt>
                <c:pt idx="139">
                  <c:v>-15195.539314269816</c:v>
                </c:pt>
                <c:pt idx="140">
                  <c:v>-15363.130569458008</c:v>
                </c:pt>
                <c:pt idx="141">
                  <c:v>-15529.689940591576</c:v>
                </c:pt>
                <c:pt idx="142">
                  <c:v>-15695.225831741962</c:v>
                </c:pt>
                <c:pt idx="143">
                  <c:v>-15859.746563398272</c:v>
                </c:pt>
                <c:pt idx="144">
                  <c:v>-16023.260373440986</c:v>
                </c:pt>
                <c:pt idx="145">
                  <c:v>-16185.775418102778</c:v>
                </c:pt>
                <c:pt idx="146">
                  <c:v>-16347.299772916522</c:v>
                </c:pt>
                <c:pt idx="147">
                  <c:v>-16507.841433650763</c:v>
                </c:pt>
                <c:pt idx="148">
                  <c:v>-16667.40831723281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85-4CFD-8056-468203683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974320"/>
        <c:axId val="591970712"/>
      </c:scatterChart>
      <c:valAx>
        <c:axId val="59197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1970712"/>
        <c:crosses val="autoZero"/>
        <c:crossBetween val="midCat"/>
      </c:valAx>
      <c:valAx>
        <c:axId val="59197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1974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9'!$D$22</c:f>
              <c:strCache>
                <c:ptCount val="1"/>
                <c:pt idx="0">
                  <c:v>VPL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9'!$C$23:$C$171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1E-3</c:v>
                </c:pt>
                <c:pt idx="2" formatCode="0%">
                  <c:v>2E-3</c:v>
                </c:pt>
                <c:pt idx="3">
                  <c:v>3.0000000000000001E-3</c:v>
                </c:pt>
                <c:pt idx="4" formatCode="0%">
                  <c:v>4.0000000000000001E-3</c:v>
                </c:pt>
                <c:pt idx="5">
                  <c:v>5.0000000000000001E-3</c:v>
                </c:pt>
                <c:pt idx="6" formatCode="0%">
                  <c:v>6.0000000000000001E-3</c:v>
                </c:pt>
                <c:pt idx="7">
                  <c:v>7.0000000000000001E-3</c:v>
                </c:pt>
                <c:pt idx="8" formatCode="0%">
                  <c:v>8.0000000000000002E-3</c:v>
                </c:pt>
                <c:pt idx="9">
                  <c:v>8.9999999999999993E-3</c:v>
                </c:pt>
                <c:pt idx="10" formatCode="0%">
                  <c:v>0.01</c:v>
                </c:pt>
                <c:pt idx="11">
                  <c:v>1.0999999999999999E-2</c:v>
                </c:pt>
                <c:pt idx="12" formatCode="0%">
                  <c:v>1.2E-2</c:v>
                </c:pt>
                <c:pt idx="13">
                  <c:v>1.2999999999999999E-2</c:v>
                </c:pt>
                <c:pt idx="14" formatCode="0%">
                  <c:v>1.4E-2</c:v>
                </c:pt>
                <c:pt idx="15">
                  <c:v>1.4999999999999999E-2</c:v>
                </c:pt>
                <c:pt idx="16" formatCode="0%">
                  <c:v>1.6E-2</c:v>
                </c:pt>
                <c:pt idx="17">
                  <c:v>1.7000000000000001E-2</c:v>
                </c:pt>
                <c:pt idx="18" formatCode="0%">
                  <c:v>1.7999999999999999E-2</c:v>
                </c:pt>
                <c:pt idx="19">
                  <c:v>1.9E-2</c:v>
                </c:pt>
                <c:pt idx="20" formatCode="0%">
                  <c:v>0.02</c:v>
                </c:pt>
                <c:pt idx="21">
                  <c:v>2.1000000000000001E-2</c:v>
                </c:pt>
                <c:pt idx="22" formatCode="0%">
                  <c:v>2.1999999999999999E-2</c:v>
                </c:pt>
                <c:pt idx="23">
                  <c:v>2.3E-2</c:v>
                </c:pt>
                <c:pt idx="24" formatCode="0%">
                  <c:v>2.4E-2</c:v>
                </c:pt>
                <c:pt idx="25">
                  <c:v>2.5000000000000001E-2</c:v>
                </c:pt>
                <c:pt idx="26" formatCode="0%">
                  <c:v>2.5999999999999999E-2</c:v>
                </c:pt>
                <c:pt idx="27">
                  <c:v>2.7E-2</c:v>
                </c:pt>
                <c:pt idx="28" formatCode="0%">
                  <c:v>2.8000000000000001E-2</c:v>
                </c:pt>
                <c:pt idx="29">
                  <c:v>2.9000000000000001E-2</c:v>
                </c:pt>
                <c:pt idx="30" formatCode="0%">
                  <c:v>0.03</c:v>
                </c:pt>
                <c:pt idx="31">
                  <c:v>3.1E-2</c:v>
                </c:pt>
                <c:pt idx="32" formatCode="0%">
                  <c:v>3.2000000000000001E-2</c:v>
                </c:pt>
                <c:pt idx="33">
                  <c:v>3.3000000000000002E-2</c:v>
                </c:pt>
                <c:pt idx="34" formatCode="0%">
                  <c:v>3.4000000000000002E-2</c:v>
                </c:pt>
                <c:pt idx="35">
                  <c:v>3.5000000000000003E-2</c:v>
                </c:pt>
                <c:pt idx="36" formatCode="0%">
                  <c:v>3.5999999999999997E-2</c:v>
                </c:pt>
                <c:pt idx="37">
                  <c:v>3.6999999999999998E-2</c:v>
                </c:pt>
                <c:pt idx="38" formatCode="0%">
                  <c:v>3.7999999999999999E-2</c:v>
                </c:pt>
                <c:pt idx="39">
                  <c:v>3.9E-2</c:v>
                </c:pt>
                <c:pt idx="40" formatCode="0%">
                  <c:v>0.04</c:v>
                </c:pt>
                <c:pt idx="41">
                  <c:v>4.1000000000000002E-2</c:v>
                </c:pt>
                <c:pt idx="42" formatCode="0%">
                  <c:v>4.2000000000000003E-2</c:v>
                </c:pt>
                <c:pt idx="43">
                  <c:v>4.2999999999999997E-2</c:v>
                </c:pt>
                <c:pt idx="44" formatCode="0%">
                  <c:v>4.3999999999999997E-2</c:v>
                </c:pt>
                <c:pt idx="45">
                  <c:v>4.4999999999999998E-2</c:v>
                </c:pt>
                <c:pt idx="46" formatCode="0%">
                  <c:v>4.5999999999999999E-2</c:v>
                </c:pt>
                <c:pt idx="47">
                  <c:v>4.7E-2</c:v>
                </c:pt>
                <c:pt idx="48" formatCode="0%">
                  <c:v>4.8000000000000001E-2</c:v>
                </c:pt>
                <c:pt idx="49">
                  <c:v>4.9000000000000002E-2</c:v>
                </c:pt>
                <c:pt idx="50" formatCode="0%">
                  <c:v>0.05</c:v>
                </c:pt>
                <c:pt idx="51">
                  <c:v>5.0999999999999997E-2</c:v>
                </c:pt>
                <c:pt idx="52" formatCode="0%">
                  <c:v>5.1999999999999998E-2</c:v>
                </c:pt>
                <c:pt idx="53">
                  <c:v>5.2999999999999999E-2</c:v>
                </c:pt>
                <c:pt idx="54" formatCode="0%">
                  <c:v>5.3999999999999999E-2</c:v>
                </c:pt>
                <c:pt idx="55">
                  <c:v>5.5E-2</c:v>
                </c:pt>
                <c:pt idx="56" formatCode="0%">
                  <c:v>5.6000000000000001E-2</c:v>
                </c:pt>
                <c:pt idx="57">
                  <c:v>5.7000000000000002E-2</c:v>
                </c:pt>
                <c:pt idx="58" formatCode="0%">
                  <c:v>5.8000000000000003E-2</c:v>
                </c:pt>
                <c:pt idx="59">
                  <c:v>5.8999999999999997E-2</c:v>
                </c:pt>
                <c:pt idx="60" formatCode="0%">
                  <c:v>0.06</c:v>
                </c:pt>
                <c:pt idx="61">
                  <c:v>6.0999999999999999E-2</c:v>
                </c:pt>
                <c:pt idx="62" formatCode="0%">
                  <c:v>6.2E-2</c:v>
                </c:pt>
                <c:pt idx="63">
                  <c:v>6.3E-2</c:v>
                </c:pt>
                <c:pt idx="64" formatCode="0%">
                  <c:v>6.4000000000000001E-2</c:v>
                </c:pt>
                <c:pt idx="65">
                  <c:v>6.5000000000000002E-2</c:v>
                </c:pt>
                <c:pt idx="66" formatCode="0%">
                  <c:v>6.6000000000000003E-2</c:v>
                </c:pt>
                <c:pt idx="67">
                  <c:v>6.7000000000000004E-2</c:v>
                </c:pt>
                <c:pt idx="68" formatCode="0%">
                  <c:v>6.8000000000000005E-2</c:v>
                </c:pt>
                <c:pt idx="69">
                  <c:v>6.9000000000000006E-2</c:v>
                </c:pt>
                <c:pt idx="70" formatCode="0%">
                  <c:v>7.0000000000000007E-2</c:v>
                </c:pt>
                <c:pt idx="71">
                  <c:v>7.0999999999999994E-2</c:v>
                </c:pt>
                <c:pt idx="72" formatCode="0%">
                  <c:v>7.1999999999999995E-2</c:v>
                </c:pt>
                <c:pt idx="73">
                  <c:v>7.2999999999999995E-2</c:v>
                </c:pt>
                <c:pt idx="74" formatCode="0%">
                  <c:v>7.3999999999999996E-2</c:v>
                </c:pt>
                <c:pt idx="75">
                  <c:v>7.4999999999999997E-2</c:v>
                </c:pt>
                <c:pt idx="76" formatCode="0%">
                  <c:v>7.5999999999999998E-2</c:v>
                </c:pt>
                <c:pt idx="77">
                  <c:v>7.6999999999999999E-2</c:v>
                </c:pt>
                <c:pt idx="78" formatCode="0%">
                  <c:v>7.8E-2</c:v>
                </c:pt>
                <c:pt idx="79">
                  <c:v>7.9000000000000001E-2</c:v>
                </c:pt>
                <c:pt idx="80" formatCode="0%">
                  <c:v>0.08</c:v>
                </c:pt>
                <c:pt idx="81">
                  <c:v>8.1000000000000003E-2</c:v>
                </c:pt>
                <c:pt idx="82" formatCode="0%">
                  <c:v>8.2000000000000003E-2</c:v>
                </c:pt>
                <c:pt idx="83">
                  <c:v>8.3000000000000004E-2</c:v>
                </c:pt>
                <c:pt idx="84" formatCode="0%">
                  <c:v>8.4000000000000005E-2</c:v>
                </c:pt>
                <c:pt idx="85">
                  <c:v>8.5000000000000006E-2</c:v>
                </c:pt>
                <c:pt idx="86" formatCode="0%">
                  <c:v>8.5999999999999993E-2</c:v>
                </c:pt>
                <c:pt idx="87">
                  <c:v>8.6999999999999994E-2</c:v>
                </c:pt>
                <c:pt idx="88" formatCode="0%">
                  <c:v>8.7999999999999995E-2</c:v>
                </c:pt>
                <c:pt idx="89">
                  <c:v>8.8999999999999996E-2</c:v>
                </c:pt>
                <c:pt idx="90" formatCode="0%">
                  <c:v>0.09</c:v>
                </c:pt>
                <c:pt idx="91">
                  <c:v>9.0999999999999998E-2</c:v>
                </c:pt>
                <c:pt idx="92" formatCode="0%">
                  <c:v>9.1999999999999998E-2</c:v>
                </c:pt>
                <c:pt idx="93">
                  <c:v>9.2999999999999999E-2</c:v>
                </c:pt>
                <c:pt idx="94" formatCode="0%">
                  <c:v>9.4E-2</c:v>
                </c:pt>
                <c:pt idx="95">
                  <c:v>9.5000000000000001E-2</c:v>
                </c:pt>
                <c:pt idx="96" formatCode="0%">
                  <c:v>9.6000000000000002E-2</c:v>
                </c:pt>
                <c:pt idx="97">
                  <c:v>9.7000000000000003E-2</c:v>
                </c:pt>
                <c:pt idx="98" formatCode="0%">
                  <c:v>9.8000000000000004E-2</c:v>
                </c:pt>
                <c:pt idx="99">
                  <c:v>9.9000000000000005E-2</c:v>
                </c:pt>
                <c:pt idx="100" formatCode="0%">
                  <c:v>0.1</c:v>
                </c:pt>
                <c:pt idx="101">
                  <c:v>0.10100000000000001</c:v>
                </c:pt>
                <c:pt idx="102" formatCode="0%">
                  <c:v>0.10199999999999999</c:v>
                </c:pt>
                <c:pt idx="103">
                  <c:v>0.10299999999999999</c:v>
                </c:pt>
                <c:pt idx="104" formatCode="0%">
                  <c:v>0.104</c:v>
                </c:pt>
                <c:pt idx="105">
                  <c:v>0.105</c:v>
                </c:pt>
                <c:pt idx="106" formatCode="0%">
                  <c:v>0.106</c:v>
                </c:pt>
                <c:pt idx="107">
                  <c:v>0.107</c:v>
                </c:pt>
                <c:pt idx="108" formatCode="0%">
                  <c:v>0.108</c:v>
                </c:pt>
                <c:pt idx="109">
                  <c:v>0.109</c:v>
                </c:pt>
                <c:pt idx="110" formatCode="0%">
                  <c:v>0.11</c:v>
                </c:pt>
                <c:pt idx="111">
                  <c:v>0.111</c:v>
                </c:pt>
                <c:pt idx="112" formatCode="0%">
                  <c:v>0.112</c:v>
                </c:pt>
                <c:pt idx="113">
                  <c:v>0.113</c:v>
                </c:pt>
                <c:pt idx="114" formatCode="0%">
                  <c:v>0.114</c:v>
                </c:pt>
                <c:pt idx="115">
                  <c:v>0.115</c:v>
                </c:pt>
                <c:pt idx="116" formatCode="0%">
                  <c:v>0.11600000000000001</c:v>
                </c:pt>
                <c:pt idx="117">
                  <c:v>0.11700000000000001</c:v>
                </c:pt>
                <c:pt idx="118" formatCode="0%">
                  <c:v>0.11799999999999999</c:v>
                </c:pt>
                <c:pt idx="119">
                  <c:v>0.11899999999999999</c:v>
                </c:pt>
                <c:pt idx="120" formatCode="0%">
                  <c:v>0.12</c:v>
                </c:pt>
                <c:pt idx="121">
                  <c:v>0.121</c:v>
                </c:pt>
                <c:pt idx="122" formatCode="0%">
                  <c:v>0.122</c:v>
                </c:pt>
                <c:pt idx="123">
                  <c:v>0.123</c:v>
                </c:pt>
                <c:pt idx="124" formatCode="0%">
                  <c:v>0.124</c:v>
                </c:pt>
                <c:pt idx="125">
                  <c:v>0.125</c:v>
                </c:pt>
                <c:pt idx="126" formatCode="0%">
                  <c:v>0.126</c:v>
                </c:pt>
                <c:pt idx="127">
                  <c:v>0.127</c:v>
                </c:pt>
                <c:pt idx="128" formatCode="0%">
                  <c:v>0.128</c:v>
                </c:pt>
                <c:pt idx="129">
                  <c:v>0.129</c:v>
                </c:pt>
                <c:pt idx="130" formatCode="0%">
                  <c:v>0.13</c:v>
                </c:pt>
                <c:pt idx="131">
                  <c:v>0.13100000000000001</c:v>
                </c:pt>
                <c:pt idx="132" formatCode="0%">
                  <c:v>0.13200000000000001</c:v>
                </c:pt>
                <c:pt idx="133">
                  <c:v>0.13300000000000001</c:v>
                </c:pt>
                <c:pt idx="134" formatCode="0%">
                  <c:v>0.13400000000000001</c:v>
                </c:pt>
                <c:pt idx="135">
                  <c:v>0.13500000000000001</c:v>
                </c:pt>
                <c:pt idx="136" formatCode="0%">
                  <c:v>0.13600000000000001</c:v>
                </c:pt>
                <c:pt idx="137">
                  <c:v>0.13700000000000001</c:v>
                </c:pt>
                <c:pt idx="138" formatCode="0%">
                  <c:v>0.13800000000000001</c:v>
                </c:pt>
                <c:pt idx="139">
                  <c:v>0.13900000000000001</c:v>
                </c:pt>
                <c:pt idx="140" formatCode="0%">
                  <c:v>0.14000000000000001</c:v>
                </c:pt>
                <c:pt idx="141">
                  <c:v>0.14099999999999999</c:v>
                </c:pt>
                <c:pt idx="142" formatCode="0%">
                  <c:v>0.14199999999999999</c:v>
                </c:pt>
                <c:pt idx="143">
                  <c:v>0.14299999999999999</c:v>
                </c:pt>
                <c:pt idx="144" formatCode="0%">
                  <c:v>0.14399999999999999</c:v>
                </c:pt>
                <c:pt idx="145">
                  <c:v>0.14499999999999999</c:v>
                </c:pt>
                <c:pt idx="146" formatCode="0%">
                  <c:v>0.14599999999999999</c:v>
                </c:pt>
                <c:pt idx="147">
                  <c:v>0.14699999999999999</c:v>
                </c:pt>
                <c:pt idx="148" formatCode="0%">
                  <c:v>0.14799999999999999</c:v>
                </c:pt>
              </c:numCache>
            </c:numRef>
          </c:xVal>
          <c:yVal>
            <c:numRef>
              <c:f>'EX 9'!$D$23:$D$171</c:f>
              <c:numCache>
                <c:formatCode>"R$"#,##0.00_);[Red]\("R$"#,##0.00\)</c:formatCode>
                <c:ptCount val="149"/>
                <c:pt idx="0">
                  <c:v>20000</c:v>
                </c:pt>
                <c:pt idx="1">
                  <c:v>19600.948113354549</c:v>
                </c:pt>
                <c:pt idx="2">
                  <c:v>19203.784933583913</c:v>
                </c:pt>
                <c:pt idx="3">
                  <c:v>18808.499240824895</c:v>
                </c:pt>
                <c:pt idx="4">
                  <c:v>18415.079894542345</c:v>
                </c:pt>
                <c:pt idx="5">
                  <c:v>18023.515832882651</c:v>
                </c:pt>
                <c:pt idx="6">
                  <c:v>17633.796072031881</c:v>
                </c:pt>
                <c:pt idx="7">
                  <c:v>17245.909705580983</c:v>
                </c:pt>
                <c:pt idx="8">
                  <c:v>16859.845903895723</c:v>
                </c:pt>
                <c:pt idx="9">
                  <c:v>16475.593913493649</c:v>
                </c:pt>
                <c:pt idx="10">
                  <c:v>16093.143056425295</c:v>
                </c:pt>
                <c:pt idx="11">
                  <c:v>15712.482729662646</c:v>
                </c:pt>
                <c:pt idx="12">
                  <c:v>15333.602404491874</c:v>
                </c:pt>
                <c:pt idx="13">
                  <c:v>14956.49162591256</c:v>
                </c:pt>
                <c:pt idx="14">
                  <c:v>14581.14001204168</c:v>
                </c:pt>
                <c:pt idx="15">
                  <c:v>14207.537253523798</c:v>
                </c:pt>
                <c:pt idx="16">
                  <c:v>13835.673112945762</c:v>
                </c:pt>
                <c:pt idx="17">
                  <c:v>13465.537424257782</c:v>
                </c:pt>
                <c:pt idx="18">
                  <c:v>13097.120092198544</c:v>
                </c:pt>
                <c:pt idx="19">
                  <c:v>12730.411091726884</c:v>
                </c:pt>
                <c:pt idx="20">
                  <c:v>12365.400467457395</c:v>
                </c:pt>
                <c:pt idx="21">
                  <c:v>12002.078333102123</c:v>
                </c:pt>
                <c:pt idx="22">
                  <c:v>11640.434870916622</c:v>
                </c:pt>
                <c:pt idx="23">
                  <c:v>11280.460331151611</c:v>
                </c:pt>
                <c:pt idx="24">
                  <c:v>10922.14503150899</c:v>
                </c:pt>
                <c:pt idx="25">
                  <c:v>10565.479356603479</c:v>
                </c:pt>
                <c:pt idx="26">
                  <c:v>10210.453757428273</c:v>
                </c:pt>
                <c:pt idx="27">
                  <c:v>9857.0587508264871</c:v>
                </c:pt>
                <c:pt idx="28">
                  <c:v>9505.2849189663248</c:v>
                </c:pt>
                <c:pt idx="29">
                  <c:v>9155.1229088219843</c:v>
                </c:pt>
                <c:pt idx="30">
                  <c:v>8806.5634316583892</c:v>
                </c:pt>
                <c:pt idx="31">
                  <c:v>8459.5972625211434</c:v>
                </c:pt>
                <c:pt idx="32">
                  <c:v>8114.2152397306345</c:v>
                </c:pt>
                <c:pt idx="33">
                  <c:v>7770.4082643811125</c:v>
                </c:pt>
                <c:pt idx="34">
                  <c:v>7428.1672998436261</c:v>
                </c:pt>
                <c:pt idx="35">
                  <c:v>7087.4833712743712</c:v>
                </c:pt>
                <c:pt idx="36">
                  <c:v>6748.3475651261542</c:v>
                </c:pt>
                <c:pt idx="37">
                  <c:v>6410.7510286655743</c:v>
                </c:pt>
                <c:pt idx="38">
                  <c:v>6074.6849694932462</c:v>
                </c:pt>
                <c:pt idx="39">
                  <c:v>5740.1406550695101</c:v>
                </c:pt>
                <c:pt idx="40">
                  <c:v>5407.1094122431532</c:v>
                </c:pt>
                <c:pt idx="41">
                  <c:v>5075.5826267855009</c:v>
                </c:pt>
                <c:pt idx="42">
                  <c:v>4745.5517429275642</c:v>
                </c:pt>
                <c:pt idx="43">
                  <c:v>4417.0082629022654</c:v>
                </c:pt>
                <c:pt idx="44">
                  <c:v>4089.9437464897346</c:v>
                </c:pt>
                <c:pt idx="45">
                  <c:v>3764.3498105677718</c:v>
                </c:pt>
                <c:pt idx="46">
                  <c:v>3440.2181286650739</c:v>
                </c:pt>
                <c:pt idx="47">
                  <c:v>3117.5404305195261</c:v>
                </c:pt>
                <c:pt idx="48">
                  <c:v>2796.3085016393743</c:v>
                </c:pt>
                <c:pt idx="49">
                  <c:v>2476.5141828693013</c:v>
                </c:pt>
                <c:pt idx="50">
                  <c:v>2158.1493699592538</c:v>
                </c:pt>
                <c:pt idx="51">
                  <c:v>1841.2060131381004</c:v>
                </c:pt>
                <c:pt idx="52">
                  <c:v>1525.6761166901561</c:v>
                </c:pt>
                <c:pt idx="53">
                  <c:v>1211.5517385360872</c:v>
                </c:pt>
                <c:pt idx="54">
                  <c:v>898.82498981688695</c:v>
                </c:pt>
                <c:pt idx="55">
                  <c:v>587.48803448237595</c:v>
                </c:pt>
                <c:pt idx="56">
                  <c:v>277.53308888211905</c:v>
                </c:pt>
                <c:pt idx="57">
                  <c:v>-31.047578638870618</c:v>
                </c:pt>
                <c:pt idx="58">
                  <c:v>-338.26164814195363</c:v>
                </c:pt>
                <c:pt idx="59">
                  <c:v>-644.1167484922189</c:v>
                </c:pt>
                <c:pt idx="60">
                  <c:v>-948.6204577532626</c:v>
                </c:pt>
                <c:pt idx="61">
                  <c:v>-1251.7803035776305</c:v>
                </c:pt>
                <c:pt idx="62">
                  <c:v>-1553.6037635949469</c:v>
                </c:pt>
                <c:pt idx="63">
                  <c:v>-1854.0982657954009</c:v>
                </c:pt>
                <c:pt idx="64">
                  <c:v>-2153.2711889110651</c:v>
                </c:pt>
                <c:pt idx="65">
                  <c:v>-2451.1298627930082</c:v>
                </c:pt>
                <c:pt idx="66">
                  <c:v>-2747.6815687859053</c:v>
                </c:pt>
                <c:pt idx="67">
                  <c:v>-3042.9335400986311</c:v>
                </c:pt>
                <c:pt idx="68">
                  <c:v>-3336.8929621723801</c:v>
                </c:pt>
                <c:pt idx="69">
                  <c:v>-3629.5669730449445</c:v>
                </c:pt>
                <c:pt idx="70">
                  <c:v>-3920.9626637124602</c:v>
                </c:pt>
                <c:pt idx="71">
                  <c:v>-4211.0870784875442</c:v>
                </c:pt>
                <c:pt idx="72">
                  <c:v>-4499.9472153546376</c:v>
                </c:pt>
                <c:pt idx="73">
                  <c:v>-4787.5500263219583</c:v>
                </c:pt>
                <c:pt idx="74">
                  <c:v>-5073.9024177711544</c:v>
                </c:pt>
                <c:pt idx="75">
                  <c:v>-5359.0112508027814</c:v>
                </c:pt>
                <c:pt idx="76">
                  <c:v>-5642.8833415801346</c:v>
                </c:pt>
                <c:pt idx="77">
                  <c:v>-5925.5254616689344</c:v>
                </c:pt>
                <c:pt idx="78">
                  <c:v>-6206.9443383751641</c:v>
                </c:pt>
                <c:pt idx="79">
                  <c:v>-6487.1466550789773</c:v>
                </c:pt>
                <c:pt idx="80">
                  <c:v>-6766.1390515668027</c:v>
                </c:pt>
                <c:pt idx="81">
                  <c:v>-7043.928124359576</c:v>
                </c:pt>
                <c:pt idx="82">
                  <c:v>-7320.520427039155</c:v>
                </c:pt>
                <c:pt idx="83">
                  <c:v>-7595.9224705710367</c:v>
                </c:pt>
                <c:pt idx="84">
                  <c:v>-7870.1407236251835</c:v>
                </c:pt>
                <c:pt idx="85">
                  <c:v>-8143.1816128932987</c:v>
                </c:pt>
                <c:pt idx="86">
                  <c:v>-8415.0515234041814</c:v>
                </c:pt>
                <c:pt idx="87">
                  <c:v>-8685.7567988356896</c:v>
                </c:pt>
                <c:pt idx="88">
                  <c:v>-8955.303741824755</c:v>
                </c:pt>
                <c:pt idx="89">
                  <c:v>-9223.6986142740061</c:v>
                </c:pt>
                <c:pt idx="90">
                  <c:v>-9490.9476376566163</c:v>
                </c:pt>
                <c:pt idx="91">
                  <c:v>-9757.0569933177321</c:v>
                </c:pt>
                <c:pt idx="92">
                  <c:v>-10022.032822774287</c:v>
                </c:pt>
                <c:pt idx="93">
                  <c:v>-10285.881228011189</c:v>
                </c:pt>
                <c:pt idx="94">
                  <c:v>-10548.608271776189</c:v>
                </c:pt>
                <c:pt idx="95">
                  <c:v>-10810.219977871151</c:v>
                </c:pt>
                <c:pt idx="96">
                  <c:v>-11070.722331441808</c:v>
                </c:pt>
                <c:pt idx="97">
                  <c:v>-11330.121279264349</c:v>
                </c:pt>
                <c:pt idx="98">
                  <c:v>-11588.422730030215</c:v>
                </c:pt>
                <c:pt idx="99">
                  <c:v>-11845.632554627882</c:v>
                </c:pt>
                <c:pt idx="100">
                  <c:v>-12101.756586422955</c:v>
                </c:pt>
                <c:pt idx="101">
                  <c:v>-12356.800621535163</c:v>
                </c:pt>
                <c:pt idx="102">
                  <c:v>-12610.77041911392</c:v>
                </c:pt>
                <c:pt idx="103">
                  <c:v>-12863.671701610554</c:v>
                </c:pt>
                <c:pt idx="104">
                  <c:v>-13115.510155049342</c:v>
                </c:pt>
                <c:pt idx="105">
                  <c:v>-13366.291429295336</c:v>
                </c:pt>
                <c:pt idx="106">
                  <c:v>-13616.021138320677</c:v>
                </c:pt>
                <c:pt idx="107">
                  <c:v>-13864.704860468046</c:v>
                </c:pt>
                <c:pt idx="108">
                  <c:v>-14112.34813871271</c:v>
                </c:pt>
                <c:pt idx="109">
                  <c:v>-14358.956480921406</c:v>
                </c:pt>
                <c:pt idx="110">
                  <c:v>-14604.535360110211</c:v>
                </c:pt>
                <c:pt idx="111">
                  <c:v>-14849.09021469907</c:v>
                </c:pt>
                <c:pt idx="112">
                  <c:v>-15092.626448765281</c:v>
                </c:pt>
                <c:pt idx="113">
                  <c:v>-15335.1494322941</c:v>
                </c:pt>
                <c:pt idx="114">
                  <c:v>-15576.664501427891</c:v>
                </c:pt>
                <c:pt idx="115">
                  <c:v>-15817.176958712545</c:v>
                </c:pt>
                <c:pt idx="116">
                  <c:v>-16056.692073342667</c:v>
                </c:pt>
                <c:pt idx="117">
                  <c:v>-16295.215081403803</c:v>
                </c:pt>
                <c:pt idx="118">
                  <c:v>-16532.751186113688</c:v>
                </c:pt>
                <c:pt idx="119">
                  <c:v>-16769.305558060703</c:v>
                </c:pt>
                <c:pt idx="120">
                  <c:v>-17004.883335440623</c:v>
                </c:pt>
                <c:pt idx="121">
                  <c:v>-17239.489624291527</c:v>
                </c:pt>
                <c:pt idx="122">
                  <c:v>-17473.129498726892</c:v>
                </c:pt>
                <c:pt idx="123">
                  <c:v>-17705.808001166413</c:v>
                </c:pt>
                <c:pt idx="124">
                  <c:v>-17937.530142564996</c:v>
                </c:pt>
                <c:pt idx="125">
                  <c:v>-18168.300902640185</c:v>
                </c:pt>
                <c:pt idx="126">
                  <c:v>-18398.125230097547</c:v>
                </c:pt>
                <c:pt idx="127">
                  <c:v>-18627.00804285417</c:v>
                </c:pt>
                <c:pt idx="128">
                  <c:v>-18854.954228260234</c:v>
                </c:pt>
                <c:pt idx="129">
                  <c:v>-19081.96864331908</c:v>
                </c:pt>
                <c:pt idx="130">
                  <c:v>-19308.056114905266</c:v>
                </c:pt>
                <c:pt idx="131">
                  <c:v>-19533.221439980989</c:v>
                </c:pt>
                <c:pt idx="132">
                  <c:v>-19757.469385810429</c:v>
                </c:pt>
                <c:pt idx="133">
                  <c:v>-19980.804690172721</c:v>
                </c:pt>
                <c:pt idx="134">
                  <c:v>-20203.232061573202</c:v>
                </c:pt>
                <c:pt idx="135">
                  <c:v>-20424.756179452583</c:v>
                </c:pt>
                <c:pt idx="136">
                  <c:v>-20645.381694394717</c:v>
                </c:pt>
                <c:pt idx="137">
                  <c:v>-20865.113228332571</c:v>
                </c:pt>
                <c:pt idx="138">
                  <c:v>-21083.95537475271</c:v>
                </c:pt>
                <c:pt idx="139">
                  <c:v>-21301.912698897941</c:v>
                </c:pt>
                <c:pt idx="140">
                  <c:v>-21518.989737968266</c:v>
                </c:pt>
                <c:pt idx="141">
                  <c:v>-21735.191001320316</c:v>
                </c:pt>
                <c:pt idx="142">
                  <c:v>-21950.520970665413</c:v>
                </c:pt>
                <c:pt idx="143">
                  <c:v>-22164.984100265676</c:v>
                </c:pt>
                <c:pt idx="144">
                  <c:v>-22378.584817128489</c:v>
                </c:pt>
                <c:pt idx="145">
                  <c:v>-22591.327521200044</c:v>
                </c:pt>
                <c:pt idx="146">
                  <c:v>-22803.216585556365</c:v>
                </c:pt>
                <c:pt idx="147">
                  <c:v>-23014.256356593804</c:v>
                </c:pt>
                <c:pt idx="148">
                  <c:v>-23224.451154217124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F8-446B-9CE3-C6A1C98994D7}"/>
            </c:ext>
          </c:extLst>
        </c:ser>
        <c:ser>
          <c:idx val="1"/>
          <c:order val="1"/>
          <c:tx>
            <c:strRef>
              <c:f>'EX 9'!$E$22</c:f>
              <c:strCache>
                <c:ptCount val="1"/>
                <c:pt idx="0">
                  <c:v>VPL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9'!$C$23:$C$171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1E-3</c:v>
                </c:pt>
                <c:pt idx="2" formatCode="0%">
                  <c:v>2E-3</c:v>
                </c:pt>
                <c:pt idx="3">
                  <c:v>3.0000000000000001E-3</c:v>
                </c:pt>
                <c:pt idx="4" formatCode="0%">
                  <c:v>4.0000000000000001E-3</c:v>
                </c:pt>
                <c:pt idx="5">
                  <c:v>5.0000000000000001E-3</c:v>
                </c:pt>
                <c:pt idx="6" formatCode="0%">
                  <c:v>6.0000000000000001E-3</c:v>
                </c:pt>
                <c:pt idx="7">
                  <c:v>7.0000000000000001E-3</c:v>
                </c:pt>
                <c:pt idx="8" formatCode="0%">
                  <c:v>8.0000000000000002E-3</c:v>
                </c:pt>
                <c:pt idx="9">
                  <c:v>8.9999999999999993E-3</c:v>
                </c:pt>
                <c:pt idx="10" formatCode="0%">
                  <c:v>0.01</c:v>
                </c:pt>
                <c:pt idx="11">
                  <c:v>1.0999999999999999E-2</c:v>
                </c:pt>
                <c:pt idx="12" formatCode="0%">
                  <c:v>1.2E-2</c:v>
                </c:pt>
                <c:pt idx="13">
                  <c:v>1.2999999999999999E-2</c:v>
                </c:pt>
                <c:pt idx="14" formatCode="0%">
                  <c:v>1.4E-2</c:v>
                </c:pt>
                <c:pt idx="15">
                  <c:v>1.4999999999999999E-2</c:v>
                </c:pt>
                <c:pt idx="16" formatCode="0%">
                  <c:v>1.6E-2</c:v>
                </c:pt>
                <c:pt idx="17">
                  <c:v>1.7000000000000001E-2</c:v>
                </c:pt>
                <c:pt idx="18" formatCode="0%">
                  <c:v>1.7999999999999999E-2</c:v>
                </c:pt>
                <c:pt idx="19">
                  <c:v>1.9E-2</c:v>
                </c:pt>
                <c:pt idx="20" formatCode="0%">
                  <c:v>0.02</c:v>
                </c:pt>
                <c:pt idx="21">
                  <c:v>2.1000000000000001E-2</c:v>
                </c:pt>
                <c:pt idx="22" formatCode="0%">
                  <c:v>2.1999999999999999E-2</c:v>
                </c:pt>
                <c:pt idx="23">
                  <c:v>2.3E-2</c:v>
                </c:pt>
                <c:pt idx="24" formatCode="0%">
                  <c:v>2.4E-2</c:v>
                </c:pt>
                <c:pt idx="25">
                  <c:v>2.5000000000000001E-2</c:v>
                </c:pt>
                <c:pt idx="26" formatCode="0%">
                  <c:v>2.5999999999999999E-2</c:v>
                </c:pt>
                <c:pt idx="27">
                  <c:v>2.7E-2</c:v>
                </c:pt>
                <c:pt idx="28" formatCode="0%">
                  <c:v>2.8000000000000001E-2</c:v>
                </c:pt>
                <c:pt idx="29">
                  <c:v>2.9000000000000001E-2</c:v>
                </c:pt>
                <c:pt idx="30" formatCode="0%">
                  <c:v>0.03</c:v>
                </c:pt>
                <c:pt idx="31">
                  <c:v>3.1E-2</c:v>
                </c:pt>
                <c:pt idx="32" formatCode="0%">
                  <c:v>3.2000000000000001E-2</c:v>
                </c:pt>
                <c:pt idx="33">
                  <c:v>3.3000000000000002E-2</c:v>
                </c:pt>
                <c:pt idx="34" formatCode="0%">
                  <c:v>3.4000000000000002E-2</c:v>
                </c:pt>
                <c:pt idx="35">
                  <c:v>3.5000000000000003E-2</c:v>
                </c:pt>
                <c:pt idx="36" formatCode="0%">
                  <c:v>3.5999999999999997E-2</c:v>
                </c:pt>
                <c:pt idx="37">
                  <c:v>3.6999999999999998E-2</c:v>
                </c:pt>
                <c:pt idx="38" formatCode="0%">
                  <c:v>3.7999999999999999E-2</c:v>
                </c:pt>
                <c:pt idx="39">
                  <c:v>3.9E-2</c:v>
                </c:pt>
                <c:pt idx="40" formatCode="0%">
                  <c:v>0.04</c:v>
                </c:pt>
                <c:pt idx="41">
                  <c:v>4.1000000000000002E-2</c:v>
                </c:pt>
                <c:pt idx="42" formatCode="0%">
                  <c:v>4.2000000000000003E-2</c:v>
                </c:pt>
                <c:pt idx="43">
                  <c:v>4.2999999999999997E-2</c:v>
                </c:pt>
                <c:pt idx="44" formatCode="0%">
                  <c:v>4.3999999999999997E-2</c:v>
                </c:pt>
                <c:pt idx="45">
                  <c:v>4.4999999999999998E-2</c:v>
                </c:pt>
                <c:pt idx="46" formatCode="0%">
                  <c:v>4.5999999999999999E-2</c:v>
                </c:pt>
                <c:pt idx="47">
                  <c:v>4.7E-2</c:v>
                </c:pt>
                <c:pt idx="48" formatCode="0%">
                  <c:v>4.8000000000000001E-2</c:v>
                </c:pt>
                <c:pt idx="49">
                  <c:v>4.9000000000000002E-2</c:v>
                </c:pt>
                <c:pt idx="50" formatCode="0%">
                  <c:v>0.05</c:v>
                </c:pt>
                <c:pt idx="51">
                  <c:v>5.0999999999999997E-2</c:v>
                </c:pt>
                <c:pt idx="52" formatCode="0%">
                  <c:v>5.1999999999999998E-2</c:v>
                </c:pt>
                <c:pt idx="53">
                  <c:v>5.2999999999999999E-2</c:v>
                </c:pt>
                <c:pt idx="54" formatCode="0%">
                  <c:v>5.3999999999999999E-2</c:v>
                </c:pt>
                <c:pt idx="55">
                  <c:v>5.5E-2</c:v>
                </c:pt>
                <c:pt idx="56" formatCode="0%">
                  <c:v>5.6000000000000001E-2</c:v>
                </c:pt>
                <c:pt idx="57">
                  <c:v>5.7000000000000002E-2</c:v>
                </c:pt>
                <c:pt idx="58" formatCode="0%">
                  <c:v>5.8000000000000003E-2</c:v>
                </c:pt>
                <c:pt idx="59">
                  <c:v>5.8999999999999997E-2</c:v>
                </c:pt>
                <c:pt idx="60" formatCode="0%">
                  <c:v>0.06</c:v>
                </c:pt>
                <c:pt idx="61">
                  <c:v>6.0999999999999999E-2</c:v>
                </c:pt>
                <c:pt idx="62" formatCode="0%">
                  <c:v>6.2E-2</c:v>
                </c:pt>
                <c:pt idx="63">
                  <c:v>6.3E-2</c:v>
                </c:pt>
                <c:pt idx="64" formatCode="0%">
                  <c:v>6.4000000000000001E-2</c:v>
                </c:pt>
                <c:pt idx="65">
                  <c:v>6.5000000000000002E-2</c:v>
                </c:pt>
                <c:pt idx="66" formatCode="0%">
                  <c:v>6.6000000000000003E-2</c:v>
                </c:pt>
                <c:pt idx="67">
                  <c:v>6.7000000000000004E-2</c:v>
                </c:pt>
                <c:pt idx="68" formatCode="0%">
                  <c:v>6.8000000000000005E-2</c:v>
                </c:pt>
                <c:pt idx="69">
                  <c:v>6.9000000000000006E-2</c:v>
                </c:pt>
                <c:pt idx="70" formatCode="0%">
                  <c:v>7.0000000000000007E-2</c:v>
                </c:pt>
                <c:pt idx="71">
                  <c:v>7.0999999999999994E-2</c:v>
                </c:pt>
                <c:pt idx="72" formatCode="0%">
                  <c:v>7.1999999999999995E-2</c:v>
                </c:pt>
                <c:pt idx="73">
                  <c:v>7.2999999999999995E-2</c:v>
                </c:pt>
                <c:pt idx="74" formatCode="0%">
                  <c:v>7.3999999999999996E-2</c:v>
                </c:pt>
                <c:pt idx="75">
                  <c:v>7.4999999999999997E-2</c:v>
                </c:pt>
                <c:pt idx="76" formatCode="0%">
                  <c:v>7.5999999999999998E-2</c:v>
                </c:pt>
                <c:pt idx="77">
                  <c:v>7.6999999999999999E-2</c:v>
                </c:pt>
                <c:pt idx="78" formatCode="0%">
                  <c:v>7.8E-2</c:v>
                </c:pt>
                <c:pt idx="79">
                  <c:v>7.9000000000000001E-2</c:v>
                </c:pt>
                <c:pt idx="80" formatCode="0%">
                  <c:v>0.08</c:v>
                </c:pt>
                <c:pt idx="81">
                  <c:v>8.1000000000000003E-2</c:v>
                </c:pt>
                <c:pt idx="82" formatCode="0%">
                  <c:v>8.2000000000000003E-2</c:v>
                </c:pt>
                <c:pt idx="83">
                  <c:v>8.3000000000000004E-2</c:v>
                </c:pt>
                <c:pt idx="84" formatCode="0%">
                  <c:v>8.4000000000000005E-2</c:v>
                </c:pt>
                <c:pt idx="85">
                  <c:v>8.5000000000000006E-2</c:v>
                </c:pt>
                <c:pt idx="86" formatCode="0%">
                  <c:v>8.5999999999999993E-2</c:v>
                </c:pt>
                <c:pt idx="87">
                  <c:v>8.6999999999999994E-2</c:v>
                </c:pt>
                <c:pt idx="88" formatCode="0%">
                  <c:v>8.7999999999999995E-2</c:v>
                </c:pt>
                <c:pt idx="89">
                  <c:v>8.8999999999999996E-2</c:v>
                </c:pt>
                <c:pt idx="90" formatCode="0%">
                  <c:v>0.09</c:v>
                </c:pt>
                <c:pt idx="91">
                  <c:v>9.0999999999999998E-2</c:v>
                </c:pt>
                <c:pt idx="92" formatCode="0%">
                  <c:v>9.1999999999999998E-2</c:v>
                </c:pt>
                <c:pt idx="93">
                  <c:v>9.2999999999999999E-2</c:v>
                </c:pt>
                <c:pt idx="94" formatCode="0%">
                  <c:v>9.4E-2</c:v>
                </c:pt>
                <c:pt idx="95">
                  <c:v>9.5000000000000001E-2</c:v>
                </c:pt>
                <c:pt idx="96" formatCode="0%">
                  <c:v>9.6000000000000002E-2</c:v>
                </c:pt>
                <c:pt idx="97">
                  <c:v>9.7000000000000003E-2</c:v>
                </c:pt>
                <c:pt idx="98" formatCode="0%">
                  <c:v>9.8000000000000004E-2</c:v>
                </c:pt>
                <c:pt idx="99">
                  <c:v>9.9000000000000005E-2</c:v>
                </c:pt>
                <c:pt idx="100" formatCode="0%">
                  <c:v>0.1</c:v>
                </c:pt>
                <c:pt idx="101">
                  <c:v>0.10100000000000001</c:v>
                </c:pt>
                <c:pt idx="102" formatCode="0%">
                  <c:v>0.10199999999999999</c:v>
                </c:pt>
                <c:pt idx="103">
                  <c:v>0.10299999999999999</c:v>
                </c:pt>
                <c:pt idx="104" formatCode="0%">
                  <c:v>0.104</c:v>
                </c:pt>
                <c:pt idx="105">
                  <c:v>0.105</c:v>
                </c:pt>
                <c:pt idx="106" formatCode="0%">
                  <c:v>0.106</c:v>
                </c:pt>
                <c:pt idx="107">
                  <c:v>0.107</c:v>
                </c:pt>
                <c:pt idx="108" formatCode="0%">
                  <c:v>0.108</c:v>
                </c:pt>
                <c:pt idx="109">
                  <c:v>0.109</c:v>
                </c:pt>
                <c:pt idx="110" formatCode="0%">
                  <c:v>0.11</c:v>
                </c:pt>
                <c:pt idx="111">
                  <c:v>0.111</c:v>
                </c:pt>
                <c:pt idx="112" formatCode="0%">
                  <c:v>0.112</c:v>
                </c:pt>
                <c:pt idx="113">
                  <c:v>0.113</c:v>
                </c:pt>
                <c:pt idx="114" formatCode="0%">
                  <c:v>0.114</c:v>
                </c:pt>
                <c:pt idx="115">
                  <c:v>0.115</c:v>
                </c:pt>
                <c:pt idx="116" formatCode="0%">
                  <c:v>0.11600000000000001</c:v>
                </c:pt>
                <c:pt idx="117">
                  <c:v>0.11700000000000001</c:v>
                </c:pt>
                <c:pt idx="118" formatCode="0%">
                  <c:v>0.11799999999999999</c:v>
                </c:pt>
                <c:pt idx="119">
                  <c:v>0.11899999999999999</c:v>
                </c:pt>
                <c:pt idx="120" formatCode="0%">
                  <c:v>0.12</c:v>
                </c:pt>
                <c:pt idx="121">
                  <c:v>0.121</c:v>
                </c:pt>
                <c:pt idx="122" formatCode="0%">
                  <c:v>0.122</c:v>
                </c:pt>
                <c:pt idx="123">
                  <c:v>0.123</c:v>
                </c:pt>
                <c:pt idx="124" formatCode="0%">
                  <c:v>0.124</c:v>
                </c:pt>
                <c:pt idx="125">
                  <c:v>0.125</c:v>
                </c:pt>
                <c:pt idx="126" formatCode="0%">
                  <c:v>0.126</c:v>
                </c:pt>
                <c:pt idx="127">
                  <c:v>0.127</c:v>
                </c:pt>
                <c:pt idx="128" formatCode="0%">
                  <c:v>0.128</c:v>
                </c:pt>
                <c:pt idx="129">
                  <c:v>0.129</c:v>
                </c:pt>
                <c:pt idx="130" formatCode="0%">
                  <c:v>0.13</c:v>
                </c:pt>
                <c:pt idx="131">
                  <c:v>0.13100000000000001</c:v>
                </c:pt>
                <c:pt idx="132" formatCode="0%">
                  <c:v>0.13200000000000001</c:v>
                </c:pt>
                <c:pt idx="133">
                  <c:v>0.13300000000000001</c:v>
                </c:pt>
                <c:pt idx="134" formatCode="0%">
                  <c:v>0.13400000000000001</c:v>
                </c:pt>
                <c:pt idx="135">
                  <c:v>0.13500000000000001</c:v>
                </c:pt>
                <c:pt idx="136" formatCode="0%">
                  <c:v>0.13600000000000001</c:v>
                </c:pt>
                <c:pt idx="137">
                  <c:v>0.13700000000000001</c:v>
                </c:pt>
                <c:pt idx="138" formatCode="0%">
                  <c:v>0.13800000000000001</c:v>
                </c:pt>
                <c:pt idx="139">
                  <c:v>0.13900000000000001</c:v>
                </c:pt>
                <c:pt idx="140" formatCode="0%">
                  <c:v>0.14000000000000001</c:v>
                </c:pt>
                <c:pt idx="141">
                  <c:v>0.14099999999999999</c:v>
                </c:pt>
                <c:pt idx="142" formatCode="0%">
                  <c:v>0.14199999999999999</c:v>
                </c:pt>
                <c:pt idx="143">
                  <c:v>0.14299999999999999</c:v>
                </c:pt>
                <c:pt idx="144" formatCode="0%">
                  <c:v>0.14399999999999999</c:v>
                </c:pt>
                <c:pt idx="145">
                  <c:v>0.14499999999999999</c:v>
                </c:pt>
                <c:pt idx="146" formatCode="0%">
                  <c:v>0.14599999999999999</c:v>
                </c:pt>
                <c:pt idx="147">
                  <c:v>0.14699999999999999</c:v>
                </c:pt>
                <c:pt idx="148" formatCode="0%">
                  <c:v>0.14799999999999999</c:v>
                </c:pt>
              </c:numCache>
            </c:numRef>
          </c:xVal>
          <c:yVal>
            <c:numRef>
              <c:f>'EX 9'!$E$23:$E$171</c:f>
              <c:numCache>
                <c:formatCode>"R$"#,##0.00_);[Red]\("R$"#,##0.00\)</c:formatCode>
                <c:ptCount val="149"/>
                <c:pt idx="0">
                  <c:v>20000</c:v>
                </c:pt>
                <c:pt idx="1">
                  <c:v>19700.648742236328</c:v>
                </c:pt>
                <c:pt idx="2">
                  <c:v>19402.589955721356</c:v>
                </c:pt>
                <c:pt idx="3">
                  <c:v>19105.816160540315</c:v>
                </c:pt>
                <c:pt idx="4">
                  <c:v>18810.319929654535</c:v>
                </c:pt>
                <c:pt idx="5">
                  <c:v>18516.093888465766</c:v>
                </c:pt>
                <c:pt idx="6">
                  <c:v>18223.130714383777</c:v>
                </c:pt>
                <c:pt idx="7">
                  <c:v>17931.423136399069</c:v>
                </c:pt>
                <c:pt idx="8">
                  <c:v>17640.963934658328</c:v>
                </c:pt>
                <c:pt idx="9">
                  <c:v>17351.745940045148</c:v>
                </c:pt>
                <c:pt idx="10">
                  <c:v>17063.762033763269</c:v>
                </c:pt>
                <c:pt idx="11">
                  <c:v>16777.005146925134</c:v>
                </c:pt>
                <c:pt idx="12">
                  <c:v>16491.468260143025</c:v>
                </c:pt>
                <c:pt idx="13">
                  <c:v>16207.144403124941</c:v>
                </c:pt>
                <c:pt idx="14">
                  <c:v>15924.026654273315</c:v>
                </c:pt>
                <c:pt idx="15">
                  <c:v>15642.108140288648</c:v>
                </c:pt>
                <c:pt idx="16">
                  <c:v>15361.382035775358</c:v>
                </c:pt>
                <c:pt idx="17">
                  <c:v>15081.8415628527</c:v>
                </c:pt>
                <c:pt idx="18">
                  <c:v>14803.479990768159</c:v>
                </c:pt>
                <c:pt idx="19">
                  <c:v>14526.290635515135</c:v>
                </c:pt>
                <c:pt idx="20">
                  <c:v>14250.266859453695</c:v>
                </c:pt>
                <c:pt idx="21">
                  <c:v>13975.402070935306</c:v>
                </c:pt>
                <c:pt idx="22">
                  <c:v>13701.689723930249</c:v>
                </c:pt>
                <c:pt idx="23">
                  <c:v>13429.123317659469</c:v>
                </c:pt>
                <c:pt idx="24">
                  <c:v>13157.696396228857</c:v>
                </c:pt>
                <c:pt idx="25">
                  <c:v>12887.402548267593</c:v>
                </c:pt>
                <c:pt idx="26">
                  <c:v>12618.23540656922</c:v>
                </c:pt>
                <c:pt idx="27">
                  <c:v>12350.188647736606</c:v>
                </c:pt>
                <c:pt idx="28">
                  <c:v>12083.25599182953</c:v>
                </c:pt>
                <c:pt idx="29">
                  <c:v>11817.431202016087</c:v>
                </c:pt>
                <c:pt idx="30">
                  <c:v>11552.708084226659</c:v>
                </c:pt>
                <c:pt idx="31">
                  <c:v>11289.080486811727</c:v>
                </c:pt>
                <c:pt idx="32">
                  <c:v>11026.542300202011</c:v>
                </c:pt>
                <c:pt idx="33">
                  <c:v>10765.087456572583</c:v>
                </c:pt>
                <c:pt idx="34">
                  <c:v>10504.709929509045</c:v>
                </c:pt>
                <c:pt idx="35">
                  <c:v>10245.403733677842</c:v>
                </c:pt>
                <c:pt idx="36">
                  <c:v>9987.1629244983778</c:v>
                </c:pt>
                <c:pt idx="37">
                  <c:v>9729.9815978192346</c:v>
                </c:pt>
                <c:pt idx="38">
                  <c:v>9473.853889596372</c:v>
                </c:pt>
                <c:pt idx="39">
                  <c:v>9218.7739755750226</c:v>
                </c:pt>
                <c:pt idx="40">
                  <c:v>8964.7360709735804</c:v>
                </c:pt>
                <c:pt idx="41">
                  <c:v>8711.7344301715348</c:v>
                </c:pt>
                <c:pt idx="42">
                  <c:v>8459.7633463987586</c:v>
                </c:pt>
                <c:pt idx="43">
                  <c:v>8208.817151429088</c:v>
                </c:pt>
                <c:pt idx="44">
                  <c:v>7958.8902152753144</c:v>
                </c:pt>
                <c:pt idx="45">
                  <c:v>7709.9769458879164</c:v>
                </c:pt>
                <c:pt idx="46">
                  <c:v>7462.0717888559157</c:v>
                </c:pt>
                <c:pt idx="47">
                  <c:v>7215.169227110775</c:v>
                </c:pt>
                <c:pt idx="48">
                  <c:v>6969.2637806324783</c:v>
                </c:pt>
                <c:pt idx="49">
                  <c:v>6724.3500061589148</c:v>
                </c:pt>
                <c:pt idx="50">
                  <c:v>6480.4224968970957</c:v>
                </c:pt>
                <c:pt idx="51">
                  <c:v>6237.4758822376753</c:v>
                </c:pt>
                <c:pt idx="52">
                  <c:v>5995.5048274713772</c:v>
                </c:pt>
                <c:pt idx="53">
                  <c:v>5754.5040335084195</c:v>
                </c:pt>
                <c:pt idx="54">
                  <c:v>5514.4682366001507</c:v>
                </c:pt>
                <c:pt idx="55">
                  <c:v>5275.392208063422</c:v>
                </c:pt>
                <c:pt idx="56">
                  <c:v>5037.2707540069532</c:v>
                </c:pt>
                <c:pt idx="57">
                  <c:v>4800.0987150608125</c:v>
                </c:pt>
                <c:pt idx="58">
                  <c:v>4563.8709661075118</c:v>
                </c:pt>
                <c:pt idx="59">
                  <c:v>4328.5824160161283</c:v>
                </c:pt>
                <c:pt idx="60">
                  <c:v>4094.2280073783477</c:v>
                </c:pt>
                <c:pt idx="61">
                  <c:v>3860.802716247199</c:v>
                </c:pt>
                <c:pt idx="62">
                  <c:v>3628.3015518776228</c:v>
                </c:pt>
                <c:pt idx="63">
                  <c:v>3396.7195564699214</c:v>
                </c:pt>
                <c:pt idx="64">
                  <c:v>3166.0518049148232</c:v>
                </c:pt>
                <c:pt idx="65">
                  <c:v>2936.2934045414731</c:v>
                </c:pt>
                <c:pt idx="66">
                  <c:v>2707.4394948668196</c:v>
                </c:pt>
                <c:pt idx="67">
                  <c:v>2479.4852473482315</c:v>
                </c:pt>
                <c:pt idx="68">
                  <c:v>2252.4258651371056</c:v>
                </c:pt>
                <c:pt idx="69">
                  <c:v>2026.2565828357474</c:v>
                </c:pt>
                <c:pt idx="70">
                  <c:v>1800.9726662554749</c:v>
                </c:pt>
                <c:pt idx="71">
                  <c:v>1576.5694121775305</c:v>
                </c:pt>
                <c:pt idx="72">
                  <c:v>1353.0421481155063</c:v>
                </c:pt>
                <c:pt idx="73">
                  <c:v>1130.3862320805056</c:v>
                </c:pt>
                <c:pt idx="74">
                  <c:v>908.59705234740977</c:v>
                </c:pt>
                <c:pt idx="75">
                  <c:v>687.67002722421603</c:v>
                </c:pt>
                <c:pt idx="76">
                  <c:v>467.60060482262634</c:v>
                </c:pt>
                <c:pt idx="77">
                  <c:v>248.38426283102308</c:v>
                </c:pt>
                <c:pt idx="78">
                  <c:v>30.016508289132616</c:v>
                </c:pt>
                <c:pt idx="79">
                  <c:v>-187.50712263498281</c:v>
                </c:pt>
                <c:pt idx="80">
                  <c:v>-404.19106486647797</c:v>
                </c:pt>
                <c:pt idx="81">
                  <c:v>-620.03972464286198</c:v>
                </c:pt>
                <c:pt idx="82">
                  <c:v>-835.05747973170946</c:v>
                </c:pt>
                <c:pt idx="83">
                  <c:v>-1049.2486796460435</c:v>
                </c:pt>
                <c:pt idx="84">
                  <c:v>-1262.6176458583941</c:v>
                </c:pt>
                <c:pt idx="85">
                  <c:v>-1475.1686720123253</c:v>
                </c:pt>
                <c:pt idx="86">
                  <c:v>-1686.9060241328989</c:v>
                </c:pt>
                <c:pt idx="87">
                  <c:v>-1897.8339408346073</c:v>
                </c:pt>
                <c:pt idx="88">
                  <c:v>-2107.956633528258</c:v>
                </c:pt>
                <c:pt idx="89">
                  <c:v>-2317.2782866252819</c:v>
                </c:pt>
                <c:pt idx="90">
                  <c:v>-2525.8030577410391</c:v>
                </c:pt>
                <c:pt idx="91">
                  <c:v>-2733.5350778957509</c:v>
                </c:pt>
                <c:pt idx="92">
                  <c:v>-2940.4784517143562</c:v>
                </c:pt>
                <c:pt idx="93">
                  <c:v>-3146.6372576239082</c:v>
                </c:pt>
                <c:pt idx="94">
                  <c:v>-3352.0155480500835</c:v>
                </c:pt>
                <c:pt idx="95">
                  <c:v>-3556.6173496113333</c:v>
                </c:pt>
                <c:pt idx="96">
                  <c:v>-3760.4466633118427</c:v>
                </c:pt>
                <c:pt idx="97">
                  <c:v>-3963.50746473248</c:v>
                </c:pt>
                <c:pt idx="98">
                  <c:v>-4165.8037042206997</c:v>
                </c:pt>
                <c:pt idx="99">
                  <c:v>-4367.3393070778548</c:v>
                </c:pt>
                <c:pt idx="100">
                  <c:v>-4568.1181737462175</c:v>
                </c:pt>
                <c:pt idx="101">
                  <c:v>-4768.1441799930762</c:v>
                </c:pt>
                <c:pt idx="102">
                  <c:v>-4967.4211770943803</c:v>
                </c:pt>
                <c:pt idx="103">
                  <c:v>-5165.952992016013</c:v>
                </c:pt>
                <c:pt idx="104">
                  <c:v>-5363.7434275941923</c:v>
                </c:pt>
                <c:pt idx="105">
                  <c:v>-5560.7962627137604</c:v>
                </c:pt>
                <c:pt idx="106">
                  <c:v>-5757.1152524855133</c:v>
                </c:pt>
                <c:pt idx="107">
                  <c:v>-5952.7041284214356</c:v>
                </c:pt>
                <c:pt idx="108">
                  <c:v>-6147.5665986092063</c:v>
                </c:pt>
                <c:pt idx="109">
                  <c:v>-6341.7063478844211</c:v>
                </c:pt>
                <c:pt idx="110">
                  <c:v>-6535.1270380021306</c:v>
                </c:pt>
                <c:pt idx="111">
                  <c:v>-6727.8323078062967</c:v>
                </c:pt>
                <c:pt idx="112">
                  <c:v>-6919.8257733982755</c:v>
                </c:pt>
                <c:pt idx="113">
                  <c:v>-7111.1110283036542</c:v>
                </c:pt>
                <c:pt idx="114">
                  <c:v>-7301.6916436378378</c:v>
                </c:pt>
                <c:pt idx="115">
                  <c:v>-7491.5711682700785</c:v>
                </c:pt>
                <c:pt idx="116">
                  <c:v>-7680.7531289864128</c:v>
                </c:pt>
                <c:pt idx="117">
                  <c:v>-7869.2410306507372</c:v>
                </c:pt>
                <c:pt idx="118">
                  <c:v>-8057.0383563652431</c:v>
                </c:pt>
                <c:pt idx="119">
                  <c:v>-8244.1485676289885</c:v>
                </c:pt>
                <c:pt idx="120">
                  <c:v>-8430.5751044951758</c:v>
                </c:pt>
                <c:pt idx="121">
                  <c:v>-8616.3213857273367</c:v>
                </c:pt>
                <c:pt idx="122">
                  <c:v>-8801.3908089542674</c:v>
                </c:pt>
                <c:pt idx="123">
                  <c:v>-8985.7867508234631</c:v>
                </c:pt>
                <c:pt idx="124">
                  <c:v>-9169.5125671532151</c:v>
                </c:pt>
                <c:pt idx="125">
                  <c:v>-9352.5715930837177</c:v>
                </c:pt>
                <c:pt idx="126">
                  <c:v>-9534.9671432269097</c:v>
                </c:pt>
                <c:pt idx="127">
                  <c:v>-9716.702511814874</c:v>
                </c:pt>
                <c:pt idx="128">
                  <c:v>-9897.780972847002</c:v>
                </c:pt>
                <c:pt idx="129">
                  <c:v>-10078.20578023624</c:v>
                </c:pt>
                <c:pt idx="130">
                  <c:v>-10257.980167953894</c:v>
                </c:pt>
                <c:pt idx="131">
                  <c:v>-10437.107350173275</c:v>
                </c:pt>
                <c:pt idx="132">
                  <c:v>-10615.590521412218</c:v>
                </c:pt>
                <c:pt idx="133">
                  <c:v>-10793.432856674233</c:v>
                </c:pt>
                <c:pt idx="134">
                  <c:v>-10970.637511588953</c:v>
                </c:pt>
                <c:pt idx="135">
                  <c:v>-11147.20762255101</c:v>
                </c:pt>
                <c:pt idx="136">
                  <c:v>-11323.146306857758</c:v>
                </c:pt>
                <c:pt idx="137">
                  <c:v>-11498.456662846249</c:v>
                </c:pt>
                <c:pt idx="138">
                  <c:v>-11673.141770028727</c:v>
                </c:pt>
                <c:pt idx="139">
                  <c:v>-11847.204689227219</c:v>
                </c:pt>
                <c:pt idx="140">
                  <c:v>-12020.648462706915</c:v>
                </c:pt>
                <c:pt idx="141">
                  <c:v>-12193.476114308418</c:v>
                </c:pt>
                <c:pt idx="142">
                  <c:v>-12365.690649579206</c:v>
                </c:pt>
                <c:pt idx="143">
                  <c:v>-12537.295055903742</c:v>
                </c:pt>
                <c:pt idx="144">
                  <c:v>-12708.292302632413</c:v>
                </c:pt>
                <c:pt idx="145">
                  <c:v>-12878.685341209988</c:v>
                </c:pt>
                <c:pt idx="146">
                  <c:v>-13048.477105302256</c:v>
                </c:pt>
                <c:pt idx="147">
                  <c:v>-13217.670510922471</c:v>
                </c:pt>
                <c:pt idx="148">
                  <c:v>-13386.268456555903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F8-446B-9CE3-C6A1C98994D7}"/>
            </c:ext>
          </c:extLst>
        </c:ser>
        <c:ser>
          <c:idx val="2"/>
          <c:order val="2"/>
          <c:tx>
            <c:strRef>
              <c:f>'EX 9'!$F$22</c:f>
              <c:strCache>
                <c:ptCount val="1"/>
                <c:pt idx="0">
                  <c:v>VPL 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'EX 9'!$C$23:$C$171</c:f>
              <c:numCache>
                <c:formatCode>0.0%</c:formatCode>
                <c:ptCount val="149"/>
                <c:pt idx="0" formatCode="0%">
                  <c:v>0</c:v>
                </c:pt>
                <c:pt idx="1">
                  <c:v>1E-3</c:v>
                </c:pt>
                <c:pt idx="2" formatCode="0%">
                  <c:v>2E-3</c:v>
                </c:pt>
                <c:pt idx="3">
                  <c:v>3.0000000000000001E-3</c:v>
                </c:pt>
                <c:pt idx="4" formatCode="0%">
                  <c:v>4.0000000000000001E-3</c:v>
                </c:pt>
                <c:pt idx="5">
                  <c:v>5.0000000000000001E-3</c:v>
                </c:pt>
                <c:pt idx="6" formatCode="0%">
                  <c:v>6.0000000000000001E-3</c:v>
                </c:pt>
                <c:pt idx="7">
                  <c:v>7.0000000000000001E-3</c:v>
                </c:pt>
                <c:pt idx="8" formatCode="0%">
                  <c:v>8.0000000000000002E-3</c:v>
                </c:pt>
                <c:pt idx="9">
                  <c:v>8.9999999999999993E-3</c:v>
                </c:pt>
                <c:pt idx="10" formatCode="0%">
                  <c:v>0.01</c:v>
                </c:pt>
                <c:pt idx="11">
                  <c:v>1.0999999999999999E-2</c:v>
                </c:pt>
                <c:pt idx="12" formatCode="0%">
                  <c:v>1.2E-2</c:v>
                </c:pt>
                <c:pt idx="13">
                  <c:v>1.2999999999999999E-2</c:v>
                </c:pt>
                <c:pt idx="14" formatCode="0%">
                  <c:v>1.4E-2</c:v>
                </c:pt>
                <c:pt idx="15">
                  <c:v>1.4999999999999999E-2</c:v>
                </c:pt>
                <c:pt idx="16" formatCode="0%">
                  <c:v>1.6E-2</c:v>
                </c:pt>
                <c:pt idx="17">
                  <c:v>1.7000000000000001E-2</c:v>
                </c:pt>
                <c:pt idx="18" formatCode="0%">
                  <c:v>1.7999999999999999E-2</c:v>
                </c:pt>
                <c:pt idx="19">
                  <c:v>1.9E-2</c:v>
                </c:pt>
                <c:pt idx="20" formatCode="0%">
                  <c:v>0.02</c:v>
                </c:pt>
                <c:pt idx="21">
                  <c:v>2.1000000000000001E-2</c:v>
                </c:pt>
                <c:pt idx="22" formatCode="0%">
                  <c:v>2.1999999999999999E-2</c:v>
                </c:pt>
                <c:pt idx="23">
                  <c:v>2.3E-2</c:v>
                </c:pt>
                <c:pt idx="24" formatCode="0%">
                  <c:v>2.4E-2</c:v>
                </c:pt>
                <c:pt idx="25">
                  <c:v>2.5000000000000001E-2</c:v>
                </c:pt>
                <c:pt idx="26" formatCode="0%">
                  <c:v>2.5999999999999999E-2</c:v>
                </c:pt>
                <c:pt idx="27">
                  <c:v>2.7E-2</c:v>
                </c:pt>
                <c:pt idx="28" formatCode="0%">
                  <c:v>2.8000000000000001E-2</c:v>
                </c:pt>
                <c:pt idx="29">
                  <c:v>2.9000000000000001E-2</c:v>
                </c:pt>
                <c:pt idx="30" formatCode="0%">
                  <c:v>0.03</c:v>
                </c:pt>
                <c:pt idx="31">
                  <c:v>3.1E-2</c:v>
                </c:pt>
                <c:pt idx="32" formatCode="0%">
                  <c:v>3.2000000000000001E-2</c:v>
                </c:pt>
                <c:pt idx="33">
                  <c:v>3.3000000000000002E-2</c:v>
                </c:pt>
                <c:pt idx="34" formatCode="0%">
                  <c:v>3.4000000000000002E-2</c:v>
                </c:pt>
                <c:pt idx="35">
                  <c:v>3.5000000000000003E-2</c:v>
                </c:pt>
                <c:pt idx="36" formatCode="0%">
                  <c:v>3.5999999999999997E-2</c:v>
                </c:pt>
                <c:pt idx="37">
                  <c:v>3.6999999999999998E-2</c:v>
                </c:pt>
                <c:pt idx="38" formatCode="0%">
                  <c:v>3.7999999999999999E-2</c:v>
                </c:pt>
                <c:pt idx="39">
                  <c:v>3.9E-2</c:v>
                </c:pt>
                <c:pt idx="40" formatCode="0%">
                  <c:v>0.04</c:v>
                </c:pt>
                <c:pt idx="41">
                  <c:v>4.1000000000000002E-2</c:v>
                </c:pt>
                <c:pt idx="42" formatCode="0%">
                  <c:v>4.2000000000000003E-2</c:v>
                </c:pt>
                <c:pt idx="43">
                  <c:v>4.2999999999999997E-2</c:v>
                </c:pt>
                <c:pt idx="44" formatCode="0%">
                  <c:v>4.3999999999999997E-2</c:v>
                </c:pt>
                <c:pt idx="45">
                  <c:v>4.4999999999999998E-2</c:v>
                </c:pt>
                <c:pt idx="46" formatCode="0%">
                  <c:v>4.5999999999999999E-2</c:v>
                </c:pt>
                <c:pt idx="47">
                  <c:v>4.7E-2</c:v>
                </c:pt>
                <c:pt idx="48" formatCode="0%">
                  <c:v>4.8000000000000001E-2</c:v>
                </c:pt>
                <c:pt idx="49">
                  <c:v>4.9000000000000002E-2</c:v>
                </c:pt>
                <c:pt idx="50" formatCode="0%">
                  <c:v>0.05</c:v>
                </c:pt>
                <c:pt idx="51">
                  <c:v>5.0999999999999997E-2</c:v>
                </c:pt>
                <c:pt idx="52" formatCode="0%">
                  <c:v>5.1999999999999998E-2</c:v>
                </c:pt>
                <c:pt idx="53">
                  <c:v>5.2999999999999999E-2</c:v>
                </c:pt>
                <c:pt idx="54" formatCode="0%">
                  <c:v>5.3999999999999999E-2</c:v>
                </c:pt>
                <c:pt idx="55">
                  <c:v>5.5E-2</c:v>
                </c:pt>
                <c:pt idx="56" formatCode="0%">
                  <c:v>5.6000000000000001E-2</c:v>
                </c:pt>
                <c:pt idx="57">
                  <c:v>5.7000000000000002E-2</c:v>
                </c:pt>
                <c:pt idx="58" formatCode="0%">
                  <c:v>5.8000000000000003E-2</c:v>
                </c:pt>
                <c:pt idx="59">
                  <c:v>5.8999999999999997E-2</c:v>
                </c:pt>
                <c:pt idx="60" formatCode="0%">
                  <c:v>0.06</c:v>
                </c:pt>
                <c:pt idx="61">
                  <c:v>6.0999999999999999E-2</c:v>
                </c:pt>
                <c:pt idx="62" formatCode="0%">
                  <c:v>6.2E-2</c:v>
                </c:pt>
                <c:pt idx="63">
                  <c:v>6.3E-2</c:v>
                </c:pt>
                <c:pt idx="64" formatCode="0%">
                  <c:v>6.4000000000000001E-2</c:v>
                </c:pt>
                <c:pt idx="65">
                  <c:v>6.5000000000000002E-2</c:v>
                </c:pt>
                <c:pt idx="66" formatCode="0%">
                  <c:v>6.6000000000000003E-2</c:v>
                </c:pt>
                <c:pt idx="67">
                  <c:v>6.7000000000000004E-2</c:v>
                </c:pt>
                <c:pt idx="68" formatCode="0%">
                  <c:v>6.8000000000000005E-2</c:v>
                </c:pt>
                <c:pt idx="69">
                  <c:v>6.9000000000000006E-2</c:v>
                </c:pt>
                <c:pt idx="70" formatCode="0%">
                  <c:v>7.0000000000000007E-2</c:v>
                </c:pt>
                <c:pt idx="71">
                  <c:v>7.0999999999999994E-2</c:v>
                </c:pt>
                <c:pt idx="72" formatCode="0%">
                  <c:v>7.1999999999999995E-2</c:v>
                </c:pt>
                <c:pt idx="73">
                  <c:v>7.2999999999999995E-2</c:v>
                </c:pt>
                <c:pt idx="74" formatCode="0%">
                  <c:v>7.3999999999999996E-2</c:v>
                </c:pt>
                <c:pt idx="75">
                  <c:v>7.4999999999999997E-2</c:v>
                </c:pt>
                <c:pt idx="76" formatCode="0%">
                  <c:v>7.5999999999999998E-2</c:v>
                </c:pt>
                <c:pt idx="77">
                  <c:v>7.6999999999999999E-2</c:v>
                </c:pt>
                <c:pt idx="78" formatCode="0%">
                  <c:v>7.8E-2</c:v>
                </c:pt>
                <c:pt idx="79">
                  <c:v>7.9000000000000001E-2</c:v>
                </c:pt>
                <c:pt idx="80" formatCode="0%">
                  <c:v>0.08</c:v>
                </c:pt>
                <c:pt idx="81">
                  <c:v>8.1000000000000003E-2</c:v>
                </c:pt>
                <c:pt idx="82" formatCode="0%">
                  <c:v>8.2000000000000003E-2</c:v>
                </c:pt>
                <c:pt idx="83">
                  <c:v>8.3000000000000004E-2</c:v>
                </c:pt>
                <c:pt idx="84" formatCode="0%">
                  <c:v>8.4000000000000005E-2</c:v>
                </c:pt>
                <c:pt idx="85">
                  <c:v>8.5000000000000006E-2</c:v>
                </c:pt>
                <c:pt idx="86" formatCode="0%">
                  <c:v>8.5999999999999993E-2</c:v>
                </c:pt>
                <c:pt idx="87">
                  <c:v>8.6999999999999994E-2</c:v>
                </c:pt>
                <c:pt idx="88" formatCode="0%">
                  <c:v>8.7999999999999995E-2</c:v>
                </c:pt>
                <c:pt idx="89">
                  <c:v>8.8999999999999996E-2</c:v>
                </c:pt>
                <c:pt idx="90" formatCode="0%">
                  <c:v>0.09</c:v>
                </c:pt>
                <c:pt idx="91">
                  <c:v>9.0999999999999998E-2</c:v>
                </c:pt>
                <c:pt idx="92" formatCode="0%">
                  <c:v>9.1999999999999998E-2</c:v>
                </c:pt>
                <c:pt idx="93">
                  <c:v>9.2999999999999999E-2</c:v>
                </c:pt>
                <c:pt idx="94" formatCode="0%">
                  <c:v>9.4E-2</c:v>
                </c:pt>
                <c:pt idx="95">
                  <c:v>9.5000000000000001E-2</c:v>
                </c:pt>
                <c:pt idx="96" formatCode="0%">
                  <c:v>9.6000000000000002E-2</c:v>
                </c:pt>
                <c:pt idx="97">
                  <c:v>9.7000000000000003E-2</c:v>
                </c:pt>
                <c:pt idx="98" formatCode="0%">
                  <c:v>9.8000000000000004E-2</c:v>
                </c:pt>
                <c:pt idx="99">
                  <c:v>9.9000000000000005E-2</c:v>
                </c:pt>
                <c:pt idx="100" formatCode="0%">
                  <c:v>0.1</c:v>
                </c:pt>
                <c:pt idx="101">
                  <c:v>0.10100000000000001</c:v>
                </c:pt>
                <c:pt idx="102" formatCode="0%">
                  <c:v>0.10199999999999999</c:v>
                </c:pt>
                <c:pt idx="103">
                  <c:v>0.10299999999999999</c:v>
                </c:pt>
                <c:pt idx="104" formatCode="0%">
                  <c:v>0.104</c:v>
                </c:pt>
                <c:pt idx="105">
                  <c:v>0.105</c:v>
                </c:pt>
                <c:pt idx="106" formatCode="0%">
                  <c:v>0.106</c:v>
                </c:pt>
                <c:pt idx="107">
                  <c:v>0.107</c:v>
                </c:pt>
                <c:pt idx="108" formatCode="0%">
                  <c:v>0.108</c:v>
                </c:pt>
                <c:pt idx="109">
                  <c:v>0.109</c:v>
                </c:pt>
                <c:pt idx="110" formatCode="0%">
                  <c:v>0.11</c:v>
                </c:pt>
                <c:pt idx="111">
                  <c:v>0.111</c:v>
                </c:pt>
                <c:pt idx="112" formatCode="0%">
                  <c:v>0.112</c:v>
                </c:pt>
                <c:pt idx="113">
                  <c:v>0.113</c:v>
                </c:pt>
                <c:pt idx="114" formatCode="0%">
                  <c:v>0.114</c:v>
                </c:pt>
                <c:pt idx="115">
                  <c:v>0.115</c:v>
                </c:pt>
                <c:pt idx="116" formatCode="0%">
                  <c:v>0.11600000000000001</c:v>
                </c:pt>
                <c:pt idx="117">
                  <c:v>0.11700000000000001</c:v>
                </c:pt>
                <c:pt idx="118" formatCode="0%">
                  <c:v>0.11799999999999999</c:v>
                </c:pt>
                <c:pt idx="119">
                  <c:v>0.11899999999999999</c:v>
                </c:pt>
                <c:pt idx="120" formatCode="0%">
                  <c:v>0.12</c:v>
                </c:pt>
                <c:pt idx="121">
                  <c:v>0.121</c:v>
                </c:pt>
                <c:pt idx="122" formatCode="0%">
                  <c:v>0.122</c:v>
                </c:pt>
                <c:pt idx="123">
                  <c:v>0.123</c:v>
                </c:pt>
                <c:pt idx="124" formatCode="0%">
                  <c:v>0.124</c:v>
                </c:pt>
                <c:pt idx="125">
                  <c:v>0.125</c:v>
                </c:pt>
                <c:pt idx="126" formatCode="0%">
                  <c:v>0.126</c:v>
                </c:pt>
                <c:pt idx="127">
                  <c:v>0.127</c:v>
                </c:pt>
                <c:pt idx="128" formatCode="0%">
                  <c:v>0.128</c:v>
                </c:pt>
                <c:pt idx="129">
                  <c:v>0.129</c:v>
                </c:pt>
                <c:pt idx="130" formatCode="0%">
                  <c:v>0.13</c:v>
                </c:pt>
                <c:pt idx="131">
                  <c:v>0.13100000000000001</c:v>
                </c:pt>
                <c:pt idx="132" formatCode="0%">
                  <c:v>0.13200000000000001</c:v>
                </c:pt>
                <c:pt idx="133">
                  <c:v>0.13300000000000001</c:v>
                </c:pt>
                <c:pt idx="134" formatCode="0%">
                  <c:v>0.13400000000000001</c:v>
                </c:pt>
                <c:pt idx="135">
                  <c:v>0.13500000000000001</c:v>
                </c:pt>
                <c:pt idx="136" formatCode="0%">
                  <c:v>0.13600000000000001</c:v>
                </c:pt>
                <c:pt idx="137">
                  <c:v>0.13700000000000001</c:v>
                </c:pt>
                <c:pt idx="138" formatCode="0%">
                  <c:v>0.13800000000000001</c:v>
                </c:pt>
                <c:pt idx="139">
                  <c:v>0.13900000000000001</c:v>
                </c:pt>
                <c:pt idx="140" formatCode="0%">
                  <c:v>0.14000000000000001</c:v>
                </c:pt>
                <c:pt idx="141">
                  <c:v>0.14099999999999999</c:v>
                </c:pt>
                <c:pt idx="142" formatCode="0%">
                  <c:v>0.14199999999999999</c:v>
                </c:pt>
                <c:pt idx="143">
                  <c:v>0.14299999999999999</c:v>
                </c:pt>
                <c:pt idx="144" formatCode="0%">
                  <c:v>0.14399999999999999</c:v>
                </c:pt>
                <c:pt idx="145">
                  <c:v>0.14499999999999999</c:v>
                </c:pt>
                <c:pt idx="146" formatCode="0%">
                  <c:v>0.14599999999999999</c:v>
                </c:pt>
                <c:pt idx="147">
                  <c:v>0.14699999999999999</c:v>
                </c:pt>
                <c:pt idx="148" formatCode="0%">
                  <c:v>0.14799999999999999</c:v>
                </c:pt>
              </c:numCache>
            </c:numRef>
          </c:xVal>
          <c:yVal>
            <c:numRef>
              <c:f>'EX 9'!$F$23:$F$171</c:f>
              <c:numCache>
                <c:formatCode>"R$"#,##0.00_);[Red]\("R$"#,##0.00\)</c:formatCode>
                <c:ptCount val="149"/>
                <c:pt idx="0">
                  <c:v>0</c:v>
                </c:pt>
                <c:pt idx="1">
                  <c:v>99.700628881779195</c:v>
                </c:pt>
                <c:pt idx="2">
                  <c:v>198.80502213742446</c:v>
                </c:pt>
                <c:pt idx="3">
                  <c:v>297.31691971543029</c:v>
                </c:pt>
                <c:pt idx="4">
                  <c:v>395.24003511220337</c:v>
                </c:pt>
                <c:pt idx="5">
                  <c:v>492.57805558309656</c:v>
                </c:pt>
                <c:pt idx="6">
                  <c:v>589.33464235189717</c:v>
                </c:pt>
                <c:pt idx="7">
                  <c:v>685.51343081807897</c:v>
                </c:pt>
                <c:pt idx="8">
                  <c:v>781.11803076260207</c:v>
                </c:pt>
                <c:pt idx="9">
                  <c:v>876.15202655148846</c:v>
                </c:pt>
                <c:pt idx="10">
                  <c:v>970.61897733797423</c:v>
                </c:pt>
                <c:pt idx="11">
                  <c:v>1064.522417262488</c:v>
                </c:pt>
                <c:pt idx="12">
                  <c:v>1157.8658556511591</c:v>
                </c:pt>
                <c:pt idx="13">
                  <c:v>1250.6527772123561</c:v>
                </c:pt>
                <c:pt idx="14">
                  <c:v>1342.8866422316507</c:v>
                </c:pt>
                <c:pt idx="15">
                  <c:v>1434.5708867648473</c:v>
                </c:pt>
                <c:pt idx="16">
                  <c:v>1525.7089228295883</c:v>
                </c:pt>
                <c:pt idx="17">
                  <c:v>1616.3041385949425</c:v>
                </c:pt>
                <c:pt idx="18">
                  <c:v>1706.3598985696231</c:v>
                </c:pt>
                <c:pt idx="19">
                  <c:v>1795.8795437882577</c:v>
                </c:pt>
                <c:pt idx="20">
                  <c:v>1884.8663919963369</c:v>
                </c:pt>
                <c:pt idx="21">
                  <c:v>1973.3237378331819</c:v>
                </c:pt>
                <c:pt idx="22">
                  <c:v>2061.2548530136369</c:v>
                </c:pt>
                <c:pt idx="23">
                  <c:v>2148.6629865078667</c:v>
                </c:pt>
                <c:pt idx="24">
                  <c:v>2235.5513647198677</c:v>
                </c:pt>
                <c:pt idx="25">
                  <c:v>2321.9231916641215</c:v>
                </c:pt>
                <c:pt idx="26">
                  <c:v>2407.7816491409399</c:v>
                </c:pt>
                <c:pt idx="27">
                  <c:v>2493.1298969101213</c:v>
                </c:pt>
                <c:pt idx="28">
                  <c:v>2577.9710728632162</c:v>
                </c:pt>
                <c:pt idx="29">
                  <c:v>2662.3082931940935</c:v>
                </c:pt>
                <c:pt idx="30">
                  <c:v>2746.144652568295</c:v>
                </c:pt>
                <c:pt idx="31">
                  <c:v>2829.4832242905841</c:v>
                </c:pt>
                <c:pt idx="32">
                  <c:v>2912.3270604713907</c:v>
                </c:pt>
                <c:pt idx="33">
                  <c:v>2994.6791921914764</c:v>
                </c:pt>
                <c:pt idx="34">
                  <c:v>3076.5426296654105</c:v>
                </c:pt>
                <c:pt idx="35">
                  <c:v>3157.9203624034476</c:v>
                </c:pt>
                <c:pt idx="36">
                  <c:v>3238.8153593722013</c:v>
                </c:pt>
                <c:pt idx="37">
                  <c:v>3319.2305691536621</c:v>
                </c:pt>
                <c:pt idx="38">
                  <c:v>3399.1689201031304</c:v>
                </c:pt>
                <c:pt idx="39">
                  <c:v>3478.6333205054943</c:v>
                </c:pt>
                <c:pt idx="40">
                  <c:v>3557.6266587304417</c:v>
                </c:pt>
                <c:pt idx="41">
                  <c:v>3636.1518033860148</c:v>
                </c:pt>
                <c:pt idx="42">
                  <c:v>3714.2116034712058</c:v>
                </c:pt>
                <c:pt idx="43">
                  <c:v>3791.8088885268403</c:v>
                </c:pt>
                <c:pt idx="44">
                  <c:v>3868.9464687855584</c:v>
                </c:pt>
                <c:pt idx="45">
                  <c:v>3945.6271353201369</c:v>
                </c:pt>
                <c:pt idx="46">
                  <c:v>4021.8536601908281</c:v>
                </c:pt>
                <c:pt idx="47">
                  <c:v>4097.6287965912361</c:v>
                </c:pt>
                <c:pt idx="48">
                  <c:v>4172.9552789931004</c:v>
                </c:pt>
                <c:pt idx="49">
                  <c:v>4247.835823289628</c:v>
                </c:pt>
                <c:pt idx="50">
                  <c:v>4322.2731269378537</c:v>
                </c:pt>
                <c:pt idx="51">
                  <c:v>4396.2698690995812</c:v>
                </c:pt>
                <c:pt idx="52">
                  <c:v>4469.8287107812157</c:v>
                </c:pt>
                <c:pt idx="53">
                  <c:v>4542.9522949723532</c:v>
                </c:pt>
                <c:pt idx="54">
                  <c:v>4615.643246783251</c:v>
                </c:pt>
                <c:pt idx="55">
                  <c:v>4687.904173581026</c:v>
                </c:pt>
                <c:pt idx="56">
                  <c:v>4759.7376651248269</c:v>
                </c:pt>
                <c:pt idx="57">
                  <c:v>4831.146293699695</c:v>
                </c:pt>
                <c:pt idx="58">
                  <c:v>4902.1326142494645</c:v>
                </c:pt>
                <c:pt idx="59">
                  <c:v>4972.6991645083554</c:v>
                </c:pt>
                <c:pt idx="60">
                  <c:v>5042.8484651315985</c:v>
                </c:pt>
                <c:pt idx="61">
                  <c:v>5112.5830198248404</c:v>
                </c:pt>
                <c:pt idx="62">
                  <c:v>5181.9053154725752</c:v>
                </c:pt>
                <c:pt idx="63">
                  <c:v>5250.8178222653187</c:v>
                </c:pt>
                <c:pt idx="64">
                  <c:v>5319.3229938259019</c:v>
                </c:pt>
                <c:pt idx="65">
                  <c:v>5387.4232673344713</c:v>
                </c:pt>
                <c:pt idx="66">
                  <c:v>5455.1210636527576</c:v>
                </c:pt>
                <c:pt idx="67">
                  <c:v>5522.4187874468653</c:v>
                </c:pt>
                <c:pt idx="68">
                  <c:v>5589.3188273094829</c:v>
                </c:pt>
                <c:pt idx="69">
                  <c:v>5655.8235558806718</c:v>
                </c:pt>
                <c:pt idx="70">
                  <c:v>5721.9353299679315</c:v>
                </c:pt>
                <c:pt idx="71">
                  <c:v>5787.6564906650619</c:v>
                </c:pt>
                <c:pt idx="72">
                  <c:v>5852.9893634701566</c:v>
                </c:pt>
                <c:pt idx="73">
                  <c:v>5917.9362584024766</c:v>
                </c:pt>
                <c:pt idx="74">
                  <c:v>5982.4994701185515</c:v>
                </c:pt>
                <c:pt idx="75">
                  <c:v>6046.6812780270047</c:v>
                </c:pt>
                <c:pt idx="76">
                  <c:v>6110.4839464027473</c:v>
                </c:pt>
                <c:pt idx="77">
                  <c:v>6173.9097244999539</c:v>
                </c:pt>
                <c:pt idx="78">
                  <c:v>6236.9608466642749</c:v>
                </c:pt>
                <c:pt idx="79">
                  <c:v>6299.6395324439882</c:v>
                </c:pt>
                <c:pt idx="80">
                  <c:v>6361.9479867003092</c:v>
                </c:pt>
                <c:pt idx="81">
                  <c:v>6423.8883997167186</c:v>
                </c:pt>
                <c:pt idx="82">
                  <c:v>6485.4629473074538</c:v>
                </c:pt>
                <c:pt idx="83">
                  <c:v>6546.673790924986</c:v>
                </c:pt>
                <c:pt idx="84">
                  <c:v>6607.5230777667894</c:v>
                </c:pt>
                <c:pt idx="85">
                  <c:v>6668.0129408809844</c:v>
                </c:pt>
                <c:pt idx="86">
                  <c:v>6728.1454992712988</c:v>
                </c:pt>
                <c:pt idx="87">
                  <c:v>6787.9228580010877</c:v>
                </c:pt>
                <c:pt idx="88">
                  <c:v>6847.3471082964961</c:v>
                </c:pt>
                <c:pt idx="89">
                  <c:v>6906.4203276487269</c:v>
                </c:pt>
                <c:pt idx="90">
                  <c:v>6965.1445799155745</c:v>
                </c:pt>
                <c:pt idx="91">
                  <c:v>7023.521915421994</c:v>
                </c:pt>
                <c:pt idx="92">
                  <c:v>7081.5543710599432</c:v>
                </c:pt>
                <c:pt idx="93">
                  <c:v>7139.243970387296</c:v>
                </c:pt>
                <c:pt idx="94">
                  <c:v>7196.5927237260967</c:v>
                </c:pt>
                <c:pt idx="95">
                  <c:v>7253.6026282598086</c:v>
                </c:pt>
                <c:pt idx="96">
                  <c:v>7310.2756681299688</c:v>
                </c:pt>
                <c:pt idx="97">
                  <c:v>7366.61381453185</c:v>
                </c:pt>
                <c:pt idx="98">
                  <c:v>7422.6190258095394</c:v>
                </c:pt>
                <c:pt idx="99">
                  <c:v>7478.2932475500247</c:v>
                </c:pt>
                <c:pt idx="100">
                  <c:v>7533.6384126767362</c:v>
                </c:pt>
                <c:pt idx="101">
                  <c:v>7588.6564415420989</c:v>
                </c:pt>
                <c:pt idx="102">
                  <c:v>7643.3492420195398</c:v>
                </c:pt>
                <c:pt idx="103">
                  <c:v>7697.7187095945455</c:v>
                </c:pt>
                <c:pt idx="104">
                  <c:v>7751.7667274551577</c:v>
                </c:pt>
                <c:pt idx="105">
                  <c:v>7805.4951665815806</c:v>
                </c:pt>
                <c:pt idx="106">
                  <c:v>7858.9058858351673</c:v>
                </c:pt>
                <c:pt idx="107">
                  <c:v>7912.000732046612</c:v>
                </c:pt>
                <c:pt idx="108">
                  <c:v>7964.7815401034968</c:v>
                </c:pt>
                <c:pt idx="109">
                  <c:v>8017.2501330369932</c:v>
                </c:pt>
                <c:pt idx="110">
                  <c:v>8069.4083221080691</c:v>
                </c:pt>
                <c:pt idx="111">
                  <c:v>8121.257906892768</c:v>
                </c:pt>
                <c:pt idx="112">
                  <c:v>8172.8006753669952</c:v>
                </c:pt>
                <c:pt idx="113">
                  <c:v>8224.0384039904511</c:v>
                </c:pt>
                <c:pt idx="114">
                  <c:v>8274.9728577900387</c:v>
                </c:pt>
                <c:pt idx="115">
                  <c:v>8325.6057904424506</c:v>
                </c:pt>
                <c:pt idx="116">
                  <c:v>8375.938944356245</c:v>
                </c:pt>
                <c:pt idx="117">
                  <c:v>8425.974050753066</c:v>
                </c:pt>
                <c:pt idx="118">
                  <c:v>8475.7128297484342</c:v>
                </c:pt>
                <c:pt idx="119">
                  <c:v>8525.1569904317057</c:v>
                </c:pt>
                <c:pt idx="120">
                  <c:v>8574.3082309454458</c:v>
                </c:pt>
                <c:pt idx="121">
                  <c:v>8623.1682385642071</c:v>
                </c:pt>
                <c:pt idx="122">
                  <c:v>8671.7386897726265</c:v>
                </c:pt>
                <c:pt idx="123">
                  <c:v>8720.0212503429502</c:v>
                </c:pt>
                <c:pt idx="124">
                  <c:v>8768.0175754117918</c:v>
                </c:pt>
                <c:pt idx="125">
                  <c:v>8815.7293095564692</c:v>
                </c:pt>
                <c:pt idx="126">
                  <c:v>8863.158086870646</c:v>
                </c:pt>
                <c:pt idx="127">
                  <c:v>8910.3055310393192</c:v>
                </c:pt>
                <c:pt idx="128">
                  <c:v>8957.173255413245</c:v>
                </c:pt>
                <c:pt idx="129">
                  <c:v>9003.7628630828367</c:v>
                </c:pt>
                <c:pt idx="130">
                  <c:v>9050.0759469513814</c:v>
                </c:pt>
                <c:pt idx="131">
                  <c:v>9096.1140898076901</c:v>
                </c:pt>
                <c:pt idx="132">
                  <c:v>9141.878864398208</c:v>
                </c:pt>
                <c:pt idx="133">
                  <c:v>9187.3718334984969</c:v>
                </c:pt>
                <c:pt idx="134">
                  <c:v>9232.5945499842383</c:v>
                </c:pt>
                <c:pt idx="135">
                  <c:v>9277.5485569015709</c:v>
                </c:pt>
                <c:pt idx="136">
                  <c:v>9322.2353875369427</c:v>
                </c:pt>
                <c:pt idx="137">
                  <c:v>9366.6565654863207</c:v>
                </c:pt>
                <c:pt idx="138">
                  <c:v>9410.8136047240005</c:v>
                </c:pt>
                <c:pt idx="139">
                  <c:v>9454.7080096707286</c:v>
                </c:pt>
                <c:pt idx="140">
                  <c:v>9498.3412752613458</c:v>
                </c:pt>
                <c:pt idx="141">
                  <c:v>9541.7148870118945</c:v>
                </c:pt>
                <c:pt idx="142">
                  <c:v>9584.8303210862014</c:v>
                </c:pt>
                <c:pt idx="143">
                  <c:v>9627.6890443619304</c:v>
                </c:pt>
                <c:pt idx="144">
                  <c:v>9670.2925144960846</c:v>
                </c:pt>
                <c:pt idx="145">
                  <c:v>9712.6421799900654</c:v>
                </c:pt>
                <c:pt idx="146">
                  <c:v>9754.7394802540985</c:v>
                </c:pt>
                <c:pt idx="147">
                  <c:v>9796.5858456713304</c:v>
                </c:pt>
                <c:pt idx="148">
                  <c:v>9838.1826976612119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F8-446B-9CE3-C6A1C989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35808"/>
        <c:axId val="593839744"/>
      </c:scatterChart>
      <c:valAx>
        <c:axId val="59383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839744"/>
        <c:crosses val="autoZero"/>
        <c:crossBetween val="midCat"/>
      </c:valAx>
      <c:valAx>
        <c:axId val="59383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83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10'!$C$22</c:f>
              <c:strCache>
                <c:ptCount val="1"/>
                <c:pt idx="0">
                  <c:v>VPL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10'!$B$23:$B$171</c:f>
              <c:numCache>
                <c:formatCode>0.0%</c:formatCode>
                <c:ptCount val="149"/>
                <c:pt idx="0" formatCode="0%">
                  <c:v>0.05</c:v>
                </c:pt>
                <c:pt idx="1">
                  <c:v>5.1999999999999998E-2</c:v>
                </c:pt>
                <c:pt idx="2" formatCode="0%">
                  <c:v>5.3999999999999999E-2</c:v>
                </c:pt>
                <c:pt idx="3">
                  <c:v>5.6000000000000001E-2</c:v>
                </c:pt>
                <c:pt idx="4" formatCode="0%">
                  <c:v>5.8000000000000003E-2</c:v>
                </c:pt>
                <c:pt idx="5">
                  <c:v>0.06</c:v>
                </c:pt>
                <c:pt idx="6" formatCode="0%">
                  <c:v>6.2E-2</c:v>
                </c:pt>
                <c:pt idx="7">
                  <c:v>6.4000000000000001E-2</c:v>
                </c:pt>
                <c:pt idx="8" formatCode="0%">
                  <c:v>6.6000000000000003E-2</c:v>
                </c:pt>
                <c:pt idx="9">
                  <c:v>6.8000000000000005E-2</c:v>
                </c:pt>
                <c:pt idx="10" formatCode="0%">
                  <c:v>6.9999999999999896E-2</c:v>
                </c:pt>
                <c:pt idx="11">
                  <c:v>7.1999999999999897E-2</c:v>
                </c:pt>
                <c:pt idx="12" formatCode="0%">
                  <c:v>7.3999999999999899E-2</c:v>
                </c:pt>
                <c:pt idx="13">
                  <c:v>7.5999999999999901E-2</c:v>
                </c:pt>
                <c:pt idx="14" formatCode="0%">
                  <c:v>7.7999999999999903E-2</c:v>
                </c:pt>
                <c:pt idx="15">
                  <c:v>7.9999999999999905E-2</c:v>
                </c:pt>
                <c:pt idx="16" formatCode="0%">
                  <c:v>8.1999999999999906E-2</c:v>
                </c:pt>
                <c:pt idx="17">
                  <c:v>8.3999999999999894E-2</c:v>
                </c:pt>
                <c:pt idx="18" formatCode="0%">
                  <c:v>8.5999999999999896E-2</c:v>
                </c:pt>
                <c:pt idx="19">
                  <c:v>8.7999999999999898E-2</c:v>
                </c:pt>
                <c:pt idx="20" formatCode="0%">
                  <c:v>8.99999999999999E-2</c:v>
                </c:pt>
                <c:pt idx="21">
                  <c:v>9.1999999999999901E-2</c:v>
                </c:pt>
                <c:pt idx="22" formatCode="0%">
                  <c:v>9.3999999999999903E-2</c:v>
                </c:pt>
                <c:pt idx="23">
                  <c:v>9.5999999999999905E-2</c:v>
                </c:pt>
                <c:pt idx="24" formatCode="0%">
                  <c:v>9.7999999999999907E-2</c:v>
                </c:pt>
                <c:pt idx="25">
                  <c:v>9.9999999999999895E-2</c:v>
                </c:pt>
                <c:pt idx="26" formatCode="0%">
                  <c:v>0.10199999999999999</c:v>
                </c:pt>
                <c:pt idx="27">
                  <c:v>0.104</c:v>
                </c:pt>
                <c:pt idx="28" formatCode="0%">
                  <c:v>0.106</c:v>
                </c:pt>
                <c:pt idx="29">
                  <c:v>0.108</c:v>
                </c:pt>
                <c:pt idx="30" formatCode="0%">
                  <c:v>0.11</c:v>
                </c:pt>
                <c:pt idx="31">
                  <c:v>0.112</c:v>
                </c:pt>
                <c:pt idx="32" formatCode="0%">
                  <c:v>0.114</c:v>
                </c:pt>
                <c:pt idx="33">
                  <c:v>0.11600000000000001</c:v>
                </c:pt>
                <c:pt idx="34" formatCode="0%">
                  <c:v>0.11799999999999999</c:v>
                </c:pt>
                <c:pt idx="35">
                  <c:v>0.12</c:v>
                </c:pt>
                <c:pt idx="36" formatCode="0%">
                  <c:v>0.122</c:v>
                </c:pt>
                <c:pt idx="37">
                  <c:v>0.124</c:v>
                </c:pt>
                <c:pt idx="38" formatCode="0%">
                  <c:v>0.126</c:v>
                </c:pt>
                <c:pt idx="39">
                  <c:v>0.128</c:v>
                </c:pt>
                <c:pt idx="40" formatCode="0%">
                  <c:v>0.13</c:v>
                </c:pt>
                <c:pt idx="41">
                  <c:v>0.13200000000000001</c:v>
                </c:pt>
                <c:pt idx="42" formatCode="0%">
                  <c:v>0.13400000000000001</c:v>
                </c:pt>
                <c:pt idx="43">
                  <c:v>0.13600000000000001</c:v>
                </c:pt>
                <c:pt idx="44" formatCode="0%">
                  <c:v>0.13800000000000001</c:v>
                </c:pt>
                <c:pt idx="45">
                  <c:v>0.14000000000000001</c:v>
                </c:pt>
                <c:pt idx="46" formatCode="0%">
                  <c:v>0.14199999999999999</c:v>
                </c:pt>
                <c:pt idx="47">
                  <c:v>0.14399999999999999</c:v>
                </c:pt>
                <c:pt idx="48" formatCode="0%">
                  <c:v>0.14599999999999999</c:v>
                </c:pt>
                <c:pt idx="49">
                  <c:v>0.14799999999999999</c:v>
                </c:pt>
                <c:pt idx="50" formatCode="0%">
                  <c:v>0.15</c:v>
                </c:pt>
                <c:pt idx="51">
                  <c:v>0.152</c:v>
                </c:pt>
                <c:pt idx="52" formatCode="0%">
                  <c:v>0.154</c:v>
                </c:pt>
                <c:pt idx="53">
                  <c:v>0.156</c:v>
                </c:pt>
                <c:pt idx="54" formatCode="0%">
                  <c:v>0.158</c:v>
                </c:pt>
                <c:pt idx="55">
                  <c:v>0.16</c:v>
                </c:pt>
                <c:pt idx="56" formatCode="0%">
                  <c:v>0.16200000000000001</c:v>
                </c:pt>
                <c:pt idx="57">
                  <c:v>0.16400000000000001</c:v>
                </c:pt>
                <c:pt idx="58" formatCode="0%">
                  <c:v>0.16600000000000001</c:v>
                </c:pt>
                <c:pt idx="59">
                  <c:v>0.16800000000000001</c:v>
                </c:pt>
                <c:pt idx="60" formatCode="0%">
                  <c:v>0.17</c:v>
                </c:pt>
                <c:pt idx="61">
                  <c:v>0.17199999999999999</c:v>
                </c:pt>
                <c:pt idx="62" formatCode="0%">
                  <c:v>0.17399999999999999</c:v>
                </c:pt>
                <c:pt idx="63">
                  <c:v>0.17599999999999999</c:v>
                </c:pt>
                <c:pt idx="64" formatCode="0%">
                  <c:v>0.17799999999999999</c:v>
                </c:pt>
                <c:pt idx="65">
                  <c:v>0.18</c:v>
                </c:pt>
                <c:pt idx="66" formatCode="0%">
                  <c:v>0.182</c:v>
                </c:pt>
                <c:pt idx="67">
                  <c:v>0.184</c:v>
                </c:pt>
                <c:pt idx="68" formatCode="0%">
                  <c:v>0.186</c:v>
                </c:pt>
                <c:pt idx="69">
                  <c:v>0.188</c:v>
                </c:pt>
                <c:pt idx="70" formatCode="0%">
                  <c:v>0.19</c:v>
                </c:pt>
                <c:pt idx="71">
                  <c:v>0.192</c:v>
                </c:pt>
                <c:pt idx="72" formatCode="0%">
                  <c:v>0.19400000000000001</c:v>
                </c:pt>
                <c:pt idx="73">
                  <c:v>0.19600000000000001</c:v>
                </c:pt>
                <c:pt idx="74" formatCode="0%">
                  <c:v>0.19800000000000001</c:v>
                </c:pt>
                <c:pt idx="75">
                  <c:v>0.2</c:v>
                </c:pt>
                <c:pt idx="76" formatCode="0%">
                  <c:v>0.20200000000000001</c:v>
                </c:pt>
                <c:pt idx="77">
                  <c:v>0.20399999999999999</c:v>
                </c:pt>
                <c:pt idx="78" formatCode="0%">
                  <c:v>0.20599999999999999</c:v>
                </c:pt>
                <c:pt idx="79">
                  <c:v>0.20799999999999999</c:v>
                </c:pt>
                <c:pt idx="80" formatCode="0%">
                  <c:v>0.21</c:v>
                </c:pt>
                <c:pt idx="81">
                  <c:v>0.21199999999999999</c:v>
                </c:pt>
                <c:pt idx="82" formatCode="0%">
                  <c:v>0.214</c:v>
                </c:pt>
                <c:pt idx="83">
                  <c:v>0.216</c:v>
                </c:pt>
                <c:pt idx="84" formatCode="0%">
                  <c:v>0.218</c:v>
                </c:pt>
                <c:pt idx="85">
                  <c:v>0.22</c:v>
                </c:pt>
                <c:pt idx="86" formatCode="0%">
                  <c:v>0.222</c:v>
                </c:pt>
                <c:pt idx="87">
                  <c:v>0.224</c:v>
                </c:pt>
                <c:pt idx="88" formatCode="0%">
                  <c:v>0.22600000000000001</c:v>
                </c:pt>
                <c:pt idx="89">
                  <c:v>0.22800000000000001</c:v>
                </c:pt>
                <c:pt idx="90" formatCode="0%">
                  <c:v>0.23</c:v>
                </c:pt>
                <c:pt idx="91">
                  <c:v>0.23200000000000001</c:v>
                </c:pt>
                <c:pt idx="92" formatCode="0%">
                  <c:v>0.23400000000000001</c:v>
                </c:pt>
                <c:pt idx="93">
                  <c:v>0.23599999999999999</c:v>
                </c:pt>
                <c:pt idx="94" formatCode="0%">
                  <c:v>0.23799999999999999</c:v>
                </c:pt>
                <c:pt idx="95">
                  <c:v>0.24</c:v>
                </c:pt>
                <c:pt idx="96" formatCode="0%">
                  <c:v>0.24199999999999999</c:v>
                </c:pt>
                <c:pt idx="97">
                  <c:v>0.24399999999999999</c:v>
                </c:pt>
                <c:pt idx="98" formatCode="0%">
                  <c:v>0.246</c:v>
                </c:pt>
                <c:pt idx="99">
                  <c:v>0.247999999999999</c:v>
                </c:pt>
                <c:pt idx="100" formatCode="0%">
                  <c:v>0.249999999999999</c:v>
                </c:pt>
                <c:pt idx="101">
                  <c:v>0.251999999999999</c:v>
                </c:pt>
                <c:pt idx="102" formatCode="0%">
                  <c:v>0.253999999999999</c:v>
                </c:pt>
                <c:pt idx="103">
                  <c:v>0.25599999999999901</c:v>
                </c:pt>
                <c:pt idx="104" formatCode="0%">
                  <c:v>0.25799999999999901</c:v>
                </c:pt>
                <c:pt idx="105">
                  <c:v>0.25999999999999901</c:v>
                </c:pt>
                <c:pt idx="106" formatCode="0%">
                  <c:v>0.26199999999999901</c:v>
                </c:pt>
                <c:pt idx="107">
                  <c:v>0.26399999999999901</c:v>
                </c:pt>
                <c:pt idx="108" formatCode="0%">
                  <c:v>0.26599999999999902</c:v>
                </c:pt>
                <c:pt idx="109">
                  <c:v>0.26799999999999902</c:v>
                </c:pt>
                <c:pt idx="110" formatCode="0%">
                  <c:v>0.26999999999999902</c:v>
                </c:pt>
                <c:pt idx="111">
                  <c:v>0.27199999999999902</c:v>
                </c:pt>
                <c:pt idx="112" formatCode="0%">
                  <c:v>0.27399999999999902</c:v>
                </c:pt>
                <c:pt idx="113">
                  <c:v>0.27599999999999902</c:v>
                </c:pt>
                <c:pt idx="114" formatCode="0%">
                  <c:v>0.27799999999999903</c:v>
                </c:pt>
                <c:pt idx="115">
                  <c:v>0.27999999999999903</c:v>
                </c:pt>
                <c:pt idx="116" formatCode="0%">
                  <c:v>0.28199999999999897</c:v>
                </c:pt>
                <c:pt idx="117">
                  <c:v>0.28399999999999898</c:v>
                </c:pt>
                <c:pt idx="118" formatCode="0%">
                  <c:v>0.28599999999999898</c:v>
                </c:pt>
                <c:pt idx="119">
                  <c:v>0.28799999999999898</c:v>
                </c:pt>
                <c:pt idx="120" formatCode="0%">
                  <c:v>0.28999999999999898</c:v>
                </c:pt>
                <c:pt idx="121">
                  <c:v>0.29199999999999898</c:v>
                </c:pt>
                <c:pt idx="122" formatCode="0%">
                  <c:v>0.29399999999999898</c:v>
                </c:pt>
                <c:pt idx="123">
                  <c:v>0.29599999999999899</c:v>
                </c:pt>
                <c:pt idx="124" formatCode="0%">
                  <c:v>0.29799999999999899</c:v>
                </c:pt>
                <c:pt idx="125">
                  <c:v>0.29999999999999899</c:v>
                </c:pt>
                <c:pt idx="126" formatCode="0%">
                  <c:v>0.30199999999999899</c:v>
                </c:pt>
                <c:pt idx="127">
                  <c:v>0.30399999999999899</c:v>
                </c:pt>
                <c:pt idx="128" formatCode="0%">
                  <c:v>0.305999999999999</c:v>
                </c:pt>
                <c:pt idx="129">
                  <c:v>0.307999999999999</c:v>
                </c:pt>
                <c:pt idx="130" formatCode="0%">
                  <c:v>0.309999999999999</c:v>
                </c:pt>
                <c:pt idx="131">
                  <c:v>0.311999999999999</c:v>
                </c:pt>
                <c:pt idx="132" formatCode="0%">
                  <c:v>0.313999999999999</c:v>
                </c:pt>
                <c:pt idx="133">
                  <c:v>0.315999999999999</c:v>
                </c:pt>
                <c:pt idx="134" formatCode="0%">
                  <c:v>0.31799999999999901</c:v>
                </c:pt>
                <c:pt idx="135">
                  <c:v>0.31999999999999901</c:v>
                </c:pt>
                <c:pt idx="136" formatCode="0%">
                  <c:v>0.32199999999999901</c:v>
                </c:pt>
                <c:pt idx="137">
                  <c:v>0.32399999999999901</c:v>
                </c:pt>
                <c:pt idx="138" formatCode="0%">
                  <c:v>0.32599999999999901</c:v>
                </c:pt>
                <c:pt idx="139">
                  <c:v>0.32799999999999901</c:v>
                </c:pt>
                <c:pt idx="140" formatCode="0%">
                  <c:v>0.32999999999999902</c:v>
                </c:pt>
                <c:pt idx="141">
                  <c:v>0.33199999999999902</c:v>
                </c:pt>
                <c:pt idx="142" formatCode="0%">
                  <c:v>0.33399999999999902</c:v>
                </c:pt>
                <c:pt idx="143">
                  <c:v>0.33599999999999902</c:v>
                </c:pt>
                <c:pt idx="144" formatCode="0%">
                  <c:v>0.33799999999999902</c:v>
                </c:pt>
                <c:pt idx="145">
                  <c:v>0.33999999999999903</c:v>
                </c:pt>
                <c:pt idx="146" formatCode="0%">
                  <c:v>0.34199999999999903</c:v>
                </c:pt>
                <c:pt idx="147">
                  <c:v>0.34399999999999897</c:v>
                </c:pt>
                <c:pt idx="148" formatCode="0%">
                  <c:v>0.34599999999999898</c:v>
                </c:pt>
              </c:numCache>
            </c:numRef>
          </c:xVal>
          <c:yVal>
            <c:numRef>
              <c:f>'EX 10'!$C$23:$C$171</c:f>
              <c:numCache>
                <c:formatCode>"R$"#,##0.00_);[Red]\("R$"#,##0.00\)</c:formatCode>
                <c:ptCount val="149"/>
                <c:pt idx="0">
                  <c:v>6201.8455127131892</c:v>
                </c:pt>
                <c:pt idx="1">
                  <c:v>6039.1076509590675</c:v>
                </c:pt>
                <c:pt idx="2">
                  <c:v>5878.3200652969026</c:v>
                </c:pt>
                <c:pt idx="3">
                  <c:v>5719.4538894924481</c:v>
                </c:pt>
                <c:pt idx="4">
                  <c:v>5562.4807534031534</c:v>
                </c:pt>
                <c:pt idx="5">
                  <c:v>5407.3727733725209</c:v>
                </c:pt>
                <c:pt idx="6">
                  <c:v>5254.1025428303547</c:v>
                </c:pt>
                <c:pt idx="7">
                  <c:v>5102.6431230938251</c:v>
                </c:pt>
                <c:pt idx="8">
                  <c:v>4952.9680343649743</c:v>
                </c:pt>
                <c:pt idx="9">
                  <c:v>4805.0512469197638</c:v>
                </c:pt>
                <c:pt idx="10">
                  <c:v>4658.8671724844717</c:v>
                </c:pt>
                <c:pt idx="11">
                  <c:v>4514.3906557948612</c:v>
                </c:pt>
                <c:pt idx="12">
                  <c:v>4371.5969663341748</c:v>
                </c:pt>
                <c:pt idx="13">
                  <c:v>4230.461790245412</c:v>
                </c:pt>
                <c:pt idx="14">
                  <c:v>4090.9612224142584</c:v>
                </c:pt>
                <c:pt idx="15">
                  <c:v>3953.0717587185209</c:v>
                </c:pt>
                <c:pt idx="16">
                  <c:v>3816.7702884402206</c:v>
                </c:pt>
                <c:pt idx="17">
                  <c:v>3682.0340868368003</c:v>
                </c:pt>
                <c:pt idx="18">
                  <c:v>3548.840807867542</c:v>
                </c:pt>
                <c:pt idx="19">
                  <c:v>3417.168477071893</c:v>
                </c:pt>
                <c:pt idx="20">
                  <c:v>3286.9954845960274</c:v>
                </c:pt>
                <c:pt idx="21">
                  <c:v>3158.3005783644294</c:v>
                </c:pt>
                <c:pt idx="22">
                  <c:v>3031.0628573930735</c:v>
                </c:pt>
                <c:pt idx="23">
                  <c:v>2905.26176524111</c:v>
                </c:pt>
                <c:pt idx="24">
                  <c:v>2780.8770835977739</c:v>
                </c:pt>
                <c:pt idx="25">
                  <c:v>2657.8889260016294</c:v>
                </c:pt>
                <c:pt idx="26">
                  <c:v>2536.2777316890315</c:v>
                </c:pt>
                <c:pt idx="27">
                  <c:v>2416.0242595689597</c:v>
                </c:pt>
                <c:pt idx="28">
                  <c:v>2297.1095823213236</c:v>
                </c:pt>
                <c:pt idx="29">
                  <c:v>2179.5150806160855</c:v>
                </c:pt>
                <c:pt idx="30">
                  <c:v>2063.2224374503894</c:v>
                </c:pt>
                <c:pt idx="31">
                  <c:v>1948.2136326010859</c:v>
                </c:pt>
                <c:pt idx="32">
                  <c:v>1834.4709371901226</c:v>
                </c:pt>
                <c:pt idx="33">
                  <c:v>1721.9769083602132</c:v>
                </c:pt>
                <c:pt idx="34">
                  <c:v>1610.7143840584431</c:v>
                </c:pt>
                <c:pt idx="35">
                  <c:v>1500.6664779252278</c:v>
                </c:pt>
                <c:pt idx="36">
                  <c:v>1391.8165742866531</c:v>
                </c:pt>
                <c:pt idx="37">
                  <c:v>1284.1483232473438</c:v>
                </c:pt>
                <c:pt idx="38">
                  <c:v>1177.6456358823707</c:v>
                </c:pt>
                <c:pt idx="39">
                  <c:v>1072.292679525226</c:v>
                </c:pt>
                <c:pt idx="40">
                  <c:v>968.07387315053347</c:v>
                </c:pt>
                <c:pt idx="41">
                  <c:v>864.97388284870431</c:v>
                </c:pt>
                <c:pt idx="42">
                  <c:v>762.97761739119778</c:v>
                </c:pt>
                <c:pt idx="43">
                  <c:v>662.07022388371115</c:v>
                </c:pt>
                <c:pt idx="44">
                  <c:v>562.23708350613197</c:v>
                </c:pt>
                <c:pt idx="45">
                  <c:v>463.46380733659498</c:v>
                </c:pt>
                <c:pt idx="46">
                  <c:v>365.736232258565</c:v>
                </c:pt>
                <c:pt idx="47">
                  <c:v>269.04041694846637</c:v>
                </c:pt>
                <c:pt idx="48">
                  <c:v>173.36263794267325</c:v>
                </c:pt>
                <c:pt idx="49">
                  <c:v>78.68938578174857</c:v>
                </c:pt>
                <c:pt idx="50">
                  <c:v>-14.99263876947407</c:v>
                </c:pt>
                <c:pt idx="51">
                  <c:v>-107.69652842776122</c:v>
                </c:pt>
                <c:pt idx="52">
                  <c:v>-199.43517302480541</c:v>
                </c:pt>
                <c:pt idx="53">
                  <c:v>-290.22126306957216</c:v>
                </c:pt>
                <c:pt idx="54">
                  <c:v>-380.06729324124171</c:v>
                </c:pt>
                <c:pt idx="55">
                  <c:v>-468.98556581412049</c:v>
                </c:pt>
                <c:pt idx="56">
                  <c:v>-556.98819401610854</c:v>
                </c:pt>
                <c:pt idx="57">
                  <c:v>-644.08710532201439</c:v>
                </c:pt>
                <c:pt idx="58">
                  <c:v>-730.29404468317443</c:v>
                </c:pt>
                <c:pt idx="59">
                  <c:v>-815.62057769470266</c:v>
                </c:pt>
                <c:pt idx="60">
                  <c:v>-900.07809370166979</c:v>
                </c:pt>
                <c:pt idx="61">
                  <c:v>-983.67780884557214</c:v>
                </c:pt>
                <c:pt idx="62">
                  <c:v>-1066.4307690522419</c:v>
                </c:pt>
                <c:pt idx="63">
                  <c:v>-1148.3478529625354</c:v>
                </c:pt>
                <c:pt idx="64">
                  <c:v>-1229.4397748069423</c:v>
                </c:pt>
                <c:pt idx="65">
                  <c:v>-1309.7170872252736</c:v>
                </c:pt>
                <c:pt idx="66">
                  <c:v>-1389.1901840326718</c:v>
                </c:pt>
                <c:pt idx="67">
                  <c:v>-1467.869302932937</c:v>
                </c:pt>
                <c:pt idx="68">
                  <c:v>-1545.7645281803761</c:v>
                </c:pt>
                <c:pt idx="69">
                  <c:v>-1622.8857931911753</c:v>
                </c:pt>
                <c:pt idx="70">
                  <c:v>-1699.2428831053912</c:v>
                </c:pt>
                <c:pt idx="71">
                  <c:v>-1774.845437300557</c:v>
                </c:pt>
                <c:pt idx="72">
                  <c:v>-1849.7029518579038</c:v>
                </c:pt>
                <c:pt idx="73">
                  <c:v>-1923.8247819821863</c:v>
                </c:pt>
                <c:pt idx="74">
                  <c:v>-1997.2201443761114</c:v>
                </c:pt>
                <c:pt idx="75">
                  <c:v>-2069.8981195701872</c:v>
                </c:pt>
                <c:pt idx="76">
                  <c:v>-2141.8676542090434</c:v>
                </c:pt>
                <c:pt idx="77">
                  <c:v>-2213.1375632950385</c:v>
                </c:pt>
                <c:pt idx="78">
                  <c:v>-2283.7165323900354</c:v>
                </c:pt>
                <c:pt idx="79">
                  <c:v>-2353.6131197762261</c:v>
                </c:pt>
                <c:pt idx="80">
                  <c:v>-2422.8357585768208</c:v>
                </c:pt>
                <c:pt idx="81">
                  <c:v>-2491.3927588374154</c:v>
                </c:pt>
                <c:pt idx="82">
                  <c:v>-2559.2923095688602</c:v>
                </c:pt>
                <c:pt idx="83">
                  <c:v>-2626.5424807523923</c:v>
                </c:pt>
                <c:pt idx="84">
                  <c:v>-2693.1512253078017</c:v>
                </c:pt>
                <c:pt idx="85">
                  <c:v>-2759.1263810253586</c:v>
                </c:pt>
                <c:pt idx="86">
                  <c:v>-2824.4756724622966</c:v>
                </c:pt>
                <c:pt idx="87">
                  <c:v>-2889.2067128044764</c:v>
                </c:pt>
                <c:pt idx="88">
                  <c:v>-2953.3270056939964</c:v>
                </c:pt>
                <c:pt idx="89">
                  <c:v>-3016.8439470234207</c:v>
                </c:pt>
                <c:pt idx="90">
                  <c:v>-3079.7648266972737</c:v>
                </c:pt>
                <c:pt idx="91">
                  <c:v>-3142.0968303614827</c:v>
                </c:pt>
                <c:pt idx="92">
                  <c:v>-3203.8470411013768</c:v>
                </c:pt>
                <c:pt idx="93">
                  <c:v>-3265.0224411089093</c:v>
                </c:pt>
                <c:pt idx="94">
                  <c:v>-3325.629913319679</c:v>
                </c:pt>
                <c:pt idx="95">
                  <c:v>-3385.6762430203798</c:v>
                </c:pt>
                <c:pt idx="96">
                  <c:v>-3445.1681194272423</c:v>
                </c:pt>
                <c:pt idx="97">
                  <c:v>-3504.1121372360467</c:v>
                </c:pt>
                <c:pt idx="98">
                  <c:v>-3562.5147981442969</c:v>
                </c:pt>
                <c:pt idx="99">
                  <c:v>-3620.3825123460174</c:v>
                </c:pt>
                <c:pt idx="100">
                  <c:v>-3677.7215999999735</c:v>
                </c:pt>
                <c:pt idx="101">
                  <c:v>-3734.53829267127</c:v>
                </c:pt>
                <c:pt idx="102">
                  <c:v>-3790.8387347476237</c:v>
                </c:pt>
                <c:pt idx="103">
                  <c:v>-3846.6289848301258</c:v>
                </c:pt>
                <c:pt idx="104">
                  <c:v>-3901.9150170994544</c:v>
                </c:pt>
                <c:pt idx="105">
                  <c:v>-3956.7027226576611</c:v>
                </c:pt>
                <c:pt idx="106">
                  <c:v>-4010.9979108463558</c:v>
                </c:pt>
                <c:pt idx="107">
                  <c:v>-4064.8063105414003</c:v>
                </c:pt>
                <c:pt idx="108">
                  <c:v>-4118.1335714249326</c:v>
                </c:pt>
                <c:pt idx="109">
                  <c:v>-4170.9852652347472</c:v>
                </c:pt>
                <c:pt idx="110">
                  <c:v>-4223.3668869919366</c:v>
                </c:pt>
                <c:pt idx="111">
                  <c:v>-4275.2838562067136</c:v>
                </c:pt>
                <c:pt idx="112">
                  <c:v>-4326.7415180633416</c:v>
                </c:pt>
                <c:pt idx="113">
                  <c:v>-4377.7451445841143</c:v>
                </c:pt>
                <c:pt idx="114">
                  <c:v>-4428.2999357731569</c:v>
                </c:pt>
                <c:pt idx="115">
                  <c:v>-4478.4110207401409</c:v>
                </c:pt>
                <c:pt idx="116">
                  <c:v>-4528.0834588045836</c:v>
                </c:pt>
                <c:pt idx="117">
                  <c:v>-4577.3222405808156</c:v>
                </c:pt>
                <c:pt idx="118">
                  <c:v>-4626.1322890441988</c:v>
                </c:pt>
                <c:pt idx="119">
                  <c:v>-4674.5184605788872</c:v>
                </c:pt>
                <c:pt idx="120">
                  <c:v>-4722.4855460074177</c:v>
                </c:pt>
                <c:pt idx="121">
                  <c:v>-4770.038271602587</c:v>
                </c:pt>
                <c:pt idx="122">
                  <c:v>-4817.1813000818493</c:v>
                </c:pt>
                <c:pt idx="123">
                  <c:v>-4863.9192315846558</c:v>
                </c:pt>
                <c:pt idx="124">
                  <c:v>-4910.2566046329775</c:v>
                </c:pt>
                <c:pt idx="125">
                  <c:v>-4956.1978970753753</c:v>
                </c:pt>
                <c:pt idx="126">
                  <c:v>-5001.7475270149425</c:v>
                </c:pt>
                <c:pt idx="127">
                  <c:v>-5046.9098537213467</c:v>
                </c:pt>
                <c:pt idx="128">
                  <c:v>-5091.689178527382</c:v>
                </c:pt>
                <c:pt idx="129">
                  <c:v>-5136.089745710211</c:v>
                </c:pt>
                <c:pt idx="130">
                  <c:v>-5180.1157433576573</c:v>
                </c:pt>
                <c:pt idx="131">
                  <c:v>-5223.7713042197975</c:v>
                </c:pt>
                <c:pt idx="132">
                  <c:v>-5267.0605065461423</c:v>
                </c:pt>
                <c:pt idx="133">
                  <c:v>-5309.9873749086455</c:v>
                </c:pt>
                <c:pt idx="134">
                  <c:v>-5352.555881010856</c:v>
                </c:pt>
                <c:pt idx="135">
                  <c:v>-5394.7699444833961</c:v>
                </c:pt>
                <c:pt idx="136">
                  <c:v>-5436.6334336661057</c:v>
                </c:pt>
                <c:pt idx="137">
                  <c:v>-5478.1501663770323</c:v>
                </c:pt>
                <c:pt idx="138">
                  <c:v>-5519.3239106685269</c:v>
                </c:pt>
                <c:pt idx="139">
                  <c:v>-5560.1583855707177</c:v>
                </c:pt>
                <c:pt idx="140">
                  <c:v>-5600.6572618225237</c:v>
                </c:pt>
                <c:pt idx="141">
                  <c:v>-5640.8241625905321</c:v>
                </c:pt>
                <c:pt idx="142">
                  <c:v>-5680.6626641758612</c:v>
                </c:pt>
                <c:pt idx="143">
                  <c:v>-5720.1762967092964</c:v>
                </c:pt>
                <c:pt idx="144">
                  <c:v>-5759.3685448349097</c:v>
                </c:pt>
                <c:pt idx="145">
                  <c:v>-5798.2428483823296</c:v>
                </c:pt>
                <c:pt idx="146">
                  <c:v>-5836.8026030279225</c:v>
                </c:pt>
                <c:pt idx="147">
                  <c:v>-5875.051160945035</c:v>
                </c:pt>
                <c:pt idx="148">
                  <c:v>-5912.9918314435481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A3-4F35-B2BD-BF65B767DED6}"/>
            </c:ext>
          </c:extLst>
        </c:ser>
        <c:ser>
          <c:idx val="1"/>
          <c:order val="1"/>
          <c:tx>
            <c:strRef>
              <c:f>'EX 10'!$D$22</c:f>
              <c:strCache>
                <c:ptCount val="1"/>
                <c:pt idx="0">
                  <c:v>VPL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10'!$B$23:$B$171</c:f>
              <c:numCache>
                <c:formatCode>0.0%</c:formatCode>
                <c:ptCount val="149"/>
                <c:pt idx="0" formatCode="0%">
                  <c:v>0.05</c:v>
                </c:pt>
                <c:pt idx="1">
                  <c:v>5.1999999999999998E-2</c:v>
                </c:pt>
                <c:pt idx="2" formatCode="0%">
                  <c:v>5.3999999999999999E-2</c:v>
                </c:pt>
                <c:pt idx="3">
                  <c:v>5.6000000000000001E-2</c:v>
                </c:pt>
                <c:pt idx="4" formatCode="0%">
                  <c:v>5.8000000000000003E-2</c:v>
                </c:pt>
                <c:pt idx="5">
                  <c:v>0.06</c:v>
                </c:pt>
                <c:pt idx="6" formatCode="0%">
                  <c:v>6.2E-2</c:v>
                </c:pt>
                <c:pt idx="7">
                  <c:v>6.4000000000000001E-2</c:v>
                </c:pt>
                <c:pt idx="8" formatCode="0%">
                  <c:v>6.6000000000000003E-2</c:v>
                </c:pt>
                <c:pt idx="9">
                  <c:v>6.8000000000000005E-2</c:v>
                </c:pt>
                <c:pt idx="10" formatCode="0%">
                  <c:v>6.9999999999999896E-2</c:v>
                </c:pt>
                <c:pt idx="11">
                  <c:v>7.1999999999999897E-2</c:v>
                </c:pt>
                <c:pt idx="12" formatCode="0%">
                  <c:v>7.3999999999999899E-2</c:v>
                </c:pt>
                <c:pt idx="13">
                  <c:v>7.5999999999999901E-2</c:v>
                </c:pt>
                <c:pt idx="14" formatCode="0%">
                  <c:v>7.7999999999999903E-2</c:v>
                </c:pt>
                <c:pt idx="15">
                  <c:v>7.9999999999999905E-2</c:v>
                </c:pt>
                <c:pt idx="16" formatCode="0%">
                  <c:v>8.1999999999999906E-2</c:v>
                </c:pt>
                <c:pt idx="17">
                  <c:v>8.3999999999999894E-2</c:v>
                </c:pt>
                <c:pt idx="18" formatCode="0%">
                  <c:v>8.5999999999999896E-2</c:v>
                </c:pt>
                <c:pt idx="19">
                  <c:v>8.7999999999999898E-2</c:v>
                </c:pt>
                <c:pt idx="20" formatCode="0%">
                  <c:v>8.99999999999999E-2</c:v>
                </c:pt>
                <c:pt idx="21">
                  <c:v>9.1999999999999901E-2</c:v>
                </c:pt>
                <c:pt idx="22" formatCode="0%">
                  <c:v>9.3999999999999903E-2</c:v>
                </c:pt>
                <c:pt idx="23">
                  <c:v>9.5999999999999905E-2</c:v>
                </c:pt>
                <c:pt idx="24" formatCode="0%">
                  <c:v>9.7999999999999907E-2</c:v>
                </c:pt>
                <c:pt idx="25">
                  <c:v>9.9999999999999895E-2</c:v>
                </c:pt>
                <c:pt idx="26" formatCode="0%">
                  <c:v>0.10199999999999999</c:v>
                </c:pt>
                <c:pt idx="27">
                  <c:v>0.104</c:v>
                </c:pt>
                <c:pt idx="28" formatCode="0%">
                  <c:v>0.106</c:v>
                </c:pt>
                <c:pt idx="29">
                  <c:v>0.108</c:v>
                </c:pt>
                <c:pt idx="30" formatCode="0%">
                  <c:v>0.11</c:v>
                </c:pt>
                <c:pt idx="31">
                  <c:v>0.112</c:v>
                </c:pt>
                <c:pt idx="32" formatCode="0%">
                  <c:v>0.114</c:v>
                </c:pt>
                <c:pt idx="33">
                  <c:v>0.11600000000000001</c:v>
                </c:pt>
                <c:pt idx="34" formatCode="0%">
                  <c:v>0.11799999999999999</c:v>
                </c:pt>
                <c:pt idx="35">
                  <c:v>0.12</c:v>
                </c:pt>
                <c:pt idx="36" formatCode="0%">
                  <c:v>0.122</c:v>
                </c:pt>
                <c:pt idx="37">
                  <c:v>0.124</c:v>
                </c:pt>
                <c:pt idx="38" formatCode="0%">
                  <c:v>0.126</c:v>
                </c:pt>
                <c:pt idx="39">
                  <c:v>0.128</c:v>
                </c:pt>
                <c:pt idx="40" formatCode="0%">
                  <c:v>0.13</c:v>
                </c:pt>
                <c:pt idx="41">
                  <c:v>0.13200000000000001</c:v>
                </c:pt>
                <c:pt idx="42" formatCode="0%">
                  <c:v>0.13400000000000001</c:v>
                </c:pt>
                <c:pt idx="43">
                  <c:v>0.13600000000000001</c:v>
                </c:pt>
                <c:pt idx="44" formatCode="0%">
                  <c:v>0.13800000000000001</c:v>
                </c:pt>
                <c:pt idx="45">
                  <c:v>0.14000000000000001</c:v>
                </c:pt>
                <c:pt idx="46" formatCode="0%">
                  <c:v>0.14199999999999999</c:v>
                </c:pt>
                <c:pt idx="47">
                  <c:v>0.14399999999999999</c:v>
                </c:pt>
                <c:pt idx="48" formatCode="0%">
                  <c:v>0.14599999999999999</c:v>
                </c:pt>
                <c:pt idx="49">
                  <c:v>0.14799999999999999</c:v>
                </c:pt>
                <c:pt idx="50" formatCode="0%">
                  <c:v>0.15</c:v>
                </c:pt>
                <c:pt idx="51">
                  <c:v>0.152</c:v>
                </c:pt>
                <c:pt idx="52" formatCode="0%">
                  <c:v>0.154</c:v>
                </c:pt>
                <c:pt idx="53">
                  <c:v>0.156</c:v>
                </c:pt>
                <c:pt idx="54" formatCode="0%">
                  <c:v>0.158</c:v>
                </c:pt>
                <c:pt idx="55">
                  <c:v>0.16</c:v>
                </c:pt>
                <c:pt idx="56" formatCode="0%">
                  <c:v>0.16200000000000001</c:v>
                </c:pt>
                <c:pt idx="57">
                  <c:v>0.16400000000000001</c:v>
                </c:pt>
                <c:pt idx="58" formatCode="0%">
                  <c:v>0.16600000000000001</c:v>
                </c:pt>
                <c:pt idx="59">
                  <c:v>0.16800000000000001</c:v>
                </c:pt>
                <c:pt idx="60" formatCode="0%">
                  <c:v>0.17</c:v>
                </c:pt>
                <c:pt idx="61">
                  <c:v>0.17199999999999999</c:v>
                </c:pt>
                <c:pt idx="62" formatCode="0%">
                  <c:v>0.17399999999999999</c:v>
                </c:pt>
                <c:pt idx="63">
                  <c:v>0.17599999999999999</c:v>
                </c:pt>
                <c:pt idx="64" formatCode="0%">
                  <c:v>0.17799999999999999</c:v>
                </c:pt>
                <c:pt idx="65">
                  <c:v>0.18</c:v>
                </c:pt>
                <c:pt idx="66" formatCode="0%">
                  <c:v>0.182</c:v>
                </c:pt>
                <c:pt idx="67">
                  <c:v>0.184</c:v>
                </c:pt>
                <c:pt idx="68" formatCode="0%">
                  <c:v>0.186</c:v>
                </c:pt>
                <c:pt idx="69">
                  <c:v>0.188</c:v>
                </c:pt>
                <c:pt idx="70" formatCode="0%">
                  <c:v>0.19</c:v>
                </c:pt>
                <c:pt idx="71">
                  <c:v>0.192</c:v>
                </c:pt>
                <c:pt idx="72" formatCode="0%">
                  <c:v>0.19400000000000001</c:v>
                </c:pt>
                <c:pt idx="73">
                  <c:v>0.19600000000000001</c:v>
                </c:pt>
                <c:pt idx="74" formatCode="0%">
                  <c:v>0.19800000000000001</c:v>
                </c:pt>
                <c:pt idx="75">
                  <c:v>0.2</c:v>
                </c:pt>
                <c:pt idx="76" formatCode="0%">
                  <c:v>0.20200000000000001</c:v>
                </c:pt>
                <c:pt idx="77">
                  <c:v>0.20399999999999999</c:v>
                </c:pt>
                <c:pt idx="78" formatCode="0%">
                  <c:v>0.20599999999999999</c:v>
                </c:pt>
                <c:pt idx="79">
                  <c:v>0.20799999999999999</c:v>
                </c:pt>
                <c:pt idx="80" formatCode="0%">
                  <c:v>0.21</c:v>
                </c:pt>
                <c:pt idx="81">
                  <c:v>0.21199999999999999</c:v>
                </c:pt>
                <c:pt idx="82" formatCode="0%">
                  <c:v>0.214</c:v>
                </c:pt>
                <c:pt idx="83">
                  <c:v>0.216</c:v>
                </c:pt>
                <c:pt idx="84" formatCode="0%">
                  <c:v>0.218</c:v>
                </c:pt>
                <c:pt idx="85">
                  <c:v>0.22</c:v>
                </c:pt>
                <c:pt idx="86" formatCode="0%">
                  <c:v>0.222</c:v>
                </c:pt>
                <c:pt idx="87">
                  <c:v>0.224</c:v>
                </c:pt>
                <c:pt idx="88" formatCode="0%">
                  <c:v>0.22600000000000001</c:v>
                </c:pt>
                <c:pt idx="89">
                  <c:v>0.22800000000000001</c:v>
                </c:pt>
                <c:pt idx="90" formatCode="0%">
                  <c:v>0.23</c:v>
                </c:pt>
                <c:pt idx="91">
                  <c:v>0.23200000000000001</c:v>
                </c:pt>
                <c:pt idx="92" formatCode="0%">
                  <c:v>0.23400000000000001</c:v>
                </c:pt>
                <c:pt idx="93">
                  <c:v>0.23599999999999999</c:v>
                </c:pt>
                <c:pt idx="94" formatCode="0%">
                  <c:v>0.23799999999999999</c:v>
                </c:pt>
                <c:pt idx="95">
                  <c:v>0.24</c:v>
                </c:pt>
                <c:pt idx="96" formatCode="0%">
                  <c:v>0.24199999999999999</c:v>
                </c:pt>
                <c:pt idx="97">
                  <c:v>0.24399999999999999</c:v>
                </c:pt>
                <c:pt idx="98" formatCode="0%">
                  <c:v>0.246</c:v>
                </c:pt>
                <c:pt idx="99">
                  <c:v>0.247999999999999</c:v>
                </c:pt>
                <c:pt idx="100" formatCode="0%">
                  <c:v>0.249999999999999</c:v>
                </c:pt>
                <c:pt idx="101">
                  <c:v>0.251999999999999</c:v>
                </c:pt>
                <c:pt idx="102" formatCode="0%">
                  <c:v>0.253999999999999</c:v>
                </c:pt>
                <c:pt idx="103">
                  <c:v>0.25599999999999901</c:v>
                </c:pt>
                <c:pt idx="104" formatCode="0%">
                  <c:v>0.25799999999999901</c:v>
                </c:pt>
                <c:pt idx="105">
                  <c:v>0.25999999999999901</c:v>
                </c:pt>
                <c:pt idx="106" formatCode="0%">
                  <c:v>0.26199999999999901</c:v>
                </c:pt>
                <c:pt idx="107">
                  <c:v>0.26399999999999901</c:v>
                </c:pt>
                <c:pt idx="108" formatCode="0%">
                  <c:v>0.26599999999999902</c:v>
                </c:pt>
                <c:pt idx="109">
                  <c:v>0.26799999999999902</c:v>
                </c:pt>
                <c:pt idx="110" formatCode="0%">
                  <c:v>0.26999999999999902</c:v>
                </c:pt>
                <c:pt idx="111">
                  <c:v>0.27199999999999902</c:v>
                </c:pt>
                <c:pt idx="112" formatCode="0%">
                  <c:v>0.27399999999999902</c:v>
                </c:pt>
                <c:pt idx="113">
                  <c:v>0.27599999999999902</c:v>
                </c:pt>
                <c:pt idx="114" formatCode="0%">
                  <c:v>0.27799999999999903</c:v>
                </c:pt>
                <c:pt idx="115">
                  <c:v>0.27999999999999903</c:v>
                </c:pt>
                <c:pt idx="116" formatCode="0%">
                  <c:v>0.28199999999999897</c:v>
                </c:pt>
                <c:pt idx="117">
                  <c:v>0.28399999999999898</c:v>
                </c:pt>
                <c:pt idx="118" formatCode="0%">
                  <c:v>0.28599999999999898</c:v>
                </c:pt>
                <c:pt idx="119">
                  <c:v>0.28799999999999898</c:v>
                </c:pt>
                <c:pt idx="120" formatCode="0%">
                  <c:v>0.28999999999999898</c:v>
                </c:pt>
                <c:pt idx="121">
                  <c:v>0.29199999999999898</c:v>
                </c:pt>
                <c:pt idx="122" formatCode="0%">
                  <c:v>0.29399999999999898</c:v>
                </c:pt>
                <c:pt idx="123">
                  <c:v>0.29599999999999899</c:v>
                </c:pt>
                <c:pt idx="124" formatCode="0%">
                  <c:v>0.29799999999999899</c:v>
                </c:pt>
                <c:pt idx="125">
                  <c:v>0.29999999999999899</c:v>
                </c:pt>
                <c:pt idx="126" formatCode="0%">
                  <c:v>0.30199999999999899</c:v>
                </c:pt>
                <c:pt idx="127">
                  <c:v>0.30399999999999899</c:v>
                </c:pt>
                <c:pt idx="128" formatCode="0%">
                  <c:v>0.305999999999999</c:v>
                </c:pt>
                <c:pt idx="129">
                  <c:v>0.307999999999999</c:v>
                </c:pt>
                <c:pt idx="130" formatCode="0%">
                  <c:v>0.309999999999999</c:v>
                </c:pt>
                <c:pt idx="131">
                  <c:v>0.311999999999999</c:v>
                </c:pt>
                <c:pt idx="132" formatCode="0%">
                  <c:v>0.313999999999999</c:v>
                </c:pt>
                <c:pt idx="133">
                  <c:v>0.315999999999999</c:v>
                </c:pt>
                <c:pt idx="134" formatCode="0%">
                  <c:v>0.31799999999999901</c:v>
                </c:pt>
                <c:pt idx="135">
                  <c:v>0.31999999999999901</c:v>
                </c:pt>
                <c:pt idx="136" formatCode="0%">
                  <c:v>0.32199999999999901</c:v>
                </c:pt>
                <c:pt idx="137">
                  <c:v>0.32399999999999901</c:v>
                </c:pt>
                <c:pt idx="138" formatCode="0%">
                  <c:v>0.32599999999999901</c:v>
                </c:pt>
                <c:pt idx="139">
                  <c:v>0.32799999999999901</c:v>
                </c:pt>
                <c:pt idx="140" formatCode="0%">
                  <c:v>0.32999999999999902</c:v>
                </c:pt>
                <c:pt idx="141">
                  <c:v>0.33199999999999902</c:v>
                </c:pt>
                <c:pt idx="142" formatCode="0%">
                  <c:v>0.33399999999999902</c:v>
                </c:pt>
                <c:pt idx="143">
                  <c:v>0.33599999999999902</c:v>
                </c:pt>
                <c:pt idx="144" formatCode="0%">
                  <c:v>0.33799999999999902</c:v>
                </c:pt>
                <c:pt idx="145">
                  <c:v>0.33999999999999903</c:v>
                </c:pt>
                <c:pt idx="146" formatCode="0%">
                  <c:v>0.34199999999999903</c:v>
                </c:pt>
                <c:pt idx="147">
                  <c:v>0.34399999999999897</c:v>
                </c:pt>
                <c:pt idx="148" formatCode="0%">
                  <c:v>0.34599999999999898</c:v>
                </c:pt>
              </c:numCache>
            </c:numRef>
          </c:xVal>
          <c:yVal>
            <c:numRef>
              <c:f>'EX 10'!$D$23:$D$171</c:f>
              <c:numCache>
                <c:formatCode>"R$"#,##0.00_);[Red]\("R$"#,##0.00\)</c:formatCode>
                <c:ptCount val="149"/>
                <c:pt idx="0">
                  <c:v>16386.631027619937</c:v>
                </c:pt>
                <c:pt idx="1">
                  <c:v>15760.674538123523</c:v>
                </c:pt>
                <c:pt idx="2">
                  <c:v>15150.482711344601</c:v>
                </c:pt>
                <c:pt idx="3">
                  <c:v>14555.574153156318</c:v>
                </c:pt>
                <c:pt idx="4">
                  <c:v>13975.48407258658</c:v>
                </c:pt>
                <c:pt idx="5">
                  <c:v>13409.763655695751</c:v>
                </c:pt>
                <c:pt idx="6">
                  <c:v>12857.979464815777</c:v>
                </c:pt>
                <c:pt idx="7">
                  <c:v>12319.712862059423</c:v>
                </c:pt>
                <c:pt idx="8">
                  <c:v>11794.559456057948</c:v>
                </c:pt>
                <c:pt idx="9">
                  <c:v>11282.128570932317</c:v>
                </c:pt>
                <c:pt idx="10">
                  <c:v>10782.042736548523</c:v>
                </c:pt>
                <c:pt idx="11">
                  <c:v>10293.937199149692</c:v>
                </c:pt>
                <c:pt idx="12">
                  <c:v>9817.4594514996315</c:v>
                </c:pt>
                <c:pt idx="13">
                  <c:v>9352.2687817093683</c:v>
                </c:pt>
                <c:pt idx="14">
                  <c:v>8898.0358399573634</c:v>
                </c:pt>
                <c:pt idx="15">
                  <c:v>8454.442222347905</c:v>
                </c:pt>
                <c:pt idx="16">
                  <c:v>8021.1800711865071</c:v>
                </c:pt>
                <c:pt idx="17">
                  <c:v>7597.9516909828271</c:v>
                </c:pt>
                <c:pt idx="18">
                  <c:v>7184.469179522479</c:v>
                </c:pt>
                <c:pt idx="19">
                  <c:v>6780.4540733781178</c:v>
                </c:pt>
                <c:pt idx="20">
                  <c:v>6385.6370072577847</c:v>
                </c:pt>
                <c:pt idx="21">
                  <c:v>5999.7573866154744</c:v>
                </c:pt>
                <c:pt idx="22">
                  <c:v>5622.5630729734658</c:v>
                </c:pt>
                <c:pt idx="23">
                  <c:v>5253.8100814309182</c:v>
                </c:pt>
                <c:pt idx="24">
                  <c:v>4893.2622898552363</c:v>
                </c:pt>
                <c:pt idx="25">
                  <c:v>4540.6911592757097</c:v>
                </c:pt>
                <c:pt idx="26">
                  <c:v>4195.8754650188966</c:v>
                </c:pt>
                <c:pt idx="27">
                  <c:v>3858.6010381460474</c:v>
                </c:pt>
                <c:pt idx="28">
                  <c:v>3528.660516770924</c:v>
                </c:pt>
                <c:pt idx="29">
                  <c:v>3205.8531068559641</c:v>
                </c:pt>
                <c:pt idx="30">
                  <c:v>2889.984352100626</c:v>
                </c:pt>
                <c:pt idx="31">
                  <c:v>2580.8659125533268</c:v>
                </c:pt>
                <c:pt idx="32">
                  <c:v>2278.3153515939739</c:v>
                </c:pt>
                <c:pt idx="33">
                  <c:v>1982.1559309488875</c:v>
                </c:pt>
                <c:pt idx="34">
                  <c:v>1692.2164134149425</c:v>
                </c:pt>
                <c:pt idx="35">
                  <c:v>1408.3308729827695</c:v>
                </c:pt>
                <c:pt idx="36">
                  <c:v>1130.3385120633066</c:v>
                </c:pt>
                <c:pt idx="37">
                  <c:v>858.08348553230462</c:v>
                </c:pt>
                <c:pt idx="38">
                  <c:v>591.41473132282408</c:v>
                </c:pt>
                <c:pt idx="39">
                  <c:v>330.18580730300528</c:v>
                </c:pt>
                <c:pt idx="40">
                  <c:v>74.254734192028991</c:v>
                </c:pt>
                <c:pt idx="41">
                  <c:v>-176.51615572713854</c:v>
                </c:pt>
                <c:pt idx="42">
                  <c:v>-422.26036432486944</c:v>
                </c:pt>
                <c:pt idx="43">
                  <c:v>-663.10736799334336</c:v>
                </c:pt>
                <c:pt idx="44">
                  <c:v>-899.18275287472716</c:v>
                </c:pt>
                <c:pt idx="45">
                  <c:v>-1130.6083451521808</c:v>
                </c:pt>
                <c:pt idx="46">
                  <c:v>-1357.5023365952511</c:v>
                </c:pt>
                <c:pt idx="47">
                  <c:v>-1579.9794055462407</c:v>
                </c:pt>
                <c:pt idx="48">
                  <c:v>-1798.150833523523</c:v>
                </c:pt>
                <c:pt idx="49">
                  <c:v>-2012.1246176131644</c:v>
                </c:pt>
                <c:pt idx="50">
                  <c:v>-2222.0055788110549</c:v>
                </c:pt>
                <c:pt idx="51">
                  <c:v>-2427.8954664724588</c:v>
                </c:pt>
                <c:pt idx="52">
                  <c:v>-2629.8930590187592</c:v>
                </c:pt>
                <c:pt idx="53">
                  <c:v>-2828.0942610452839</c:v>
                </c:pt>
                <c:pt idx="54">
                  <c:v>-3022.5921969682277</c:v>
                </c:pt>
                <c:pt idx="55">
                  <c:v>-3213.4773013430167</c:v>
                </c:pt>
                <c:pt idx="56">
                  <c:v>-3400.8374059811285</c:v>
                </c:pt>
                <c:pt idx="57">
                  <c:v>-3584.7578239871291</c:v>
                </c:pt>
                <c:pt idx="58">
                  <c:v>-3765.3214308329698</c:v>
                </c:pt>
                <c:pt idx="59">
                  <c:v>-3942.6087425817059</c:v>
                </c:pt>
                <c:pt idx="60">
                  <c:v>-4116.6979913681607</c:v>
                </c:pt>
                <c:pt idx="61">
                  <c:v>-4287.6651982402982</c:v>
                </c:pt>
                <c:pt idx="62">
                  <c:v>-4455.5842434599363</c:v>
                </c:pt>
                <c:pt idx="63">
                  <c:v>-4620.5269343587042</c:v>
                </c:pt>
                <c:pt idx="64">
                  <c:v>-4782.5630708401768</c:v>
                </c:pt>
                <c:pt idx="65">
                  <c:v>-4941.760508616333</c:v>
                </c:pt>
                <c:pt idx="66">
                  <c:v>-5098.1852202624741</c:v>
                </c:pt>
                <c:pt idx="67">
                  <c:v>-5251.9013541717322</c:v>
                </c:pt>
                <c:pt idx="68">
                  <c:v>-5402.9712914868978</c:v>
                </c:pt>
                <c:pt idx="69">
                  <c:v>-5551.4557010842855</c:v>
                </c:pt>
                <c:pt idx="70">
                  <c:v>-5697.4135926814761</c:v>
                </c:pt>
                <c:pt idx="71">
                  <c:v>-5840.9023681378276</c:v>
                </c:pt>
                <c:pt idx="72">
                  <c:v>-5981.9778710141381</c:v>
                </c:pt>
                <c:pt idx="73">
                  <c:v>-6120.6944344549865</c:v>
                </c:pt>
                <c:pt idx="74">
                  <c:v>-6257.1049274551733</c:v>
                </c:pt>
                <c:pt idx="75">
                  <c:v>-6391.2607995688286</c:v>
                </c:pt>
                <c:pt idx="76">
                  <c:v>-6523.2121241179302</c:v>
                </c:pt>
                <c:pt idx="77">
                  <c:v>-6653.0076399544741</c:v>
                </c:pt>
                <c:pt idx="78">
                  <c:v>-6780.6947918285987</c:v>
                </c:pt>
                <c:pt idx="79">
                  <c:v>-6906.3197694128885</c:v>
                </c:pt>
                <c:pt idx="80">
                  <c:v>-7029.9275450311397</c:v>
                </c:pt>
                <c:pt idx="81">
                  <c:v>-7151.5619101380998</c:v>
                </c:pt>
                <c:pt idx="82">
                  <c:v>-7271.2655105948052</c:v>
                </c:pt>
                <c:pt idx="83">
                  <c:v>-7389.0798807825413</c:v>
                </c:pt>
                <c:pt idx="84">
                  <c:v>-7505.0454765967297</c:v>
                </c:pt>
                <c:pt idx="85">
                  <c:v>-7619.2017073604875</c:v>
                </c:pt>
                <c:pt idx="86">
                  <c:v>-7731.5869666961789</c:v>
                </c:pt>
                <c:pt idx="87">
                  <c:v>-7842.2386623917519</c:v>
                </c:pt>
                <c:pt idx="88">
                  <c:v>-7951.1932452972069</c:v>
                </c:pt>
                <c:pt idx="89">
                  <c:v>-8058.4862372854295</c:v>
                </c:pt>
                <c:pt idx="90">
                  <c:v>-8164.1522583100614</c:v>
                </c:pt>
                <c:pt idx="91">
                  <c:v>-8268.2250525920736</c:v>
                </c:pt>
                <c:pt idx="92">
                  <c:v>-8370.7375139653814</c:v>
                </c:pt>
                <c:pt idx="93">
                  <c:v>-8471.7217104108659</c:v>
                </c:pt>
                <c:pt idx="94">
                  <c:v>-8571.2089078068038</c:v>
                </c:pt>
                <c:pt idx="95">
                  <c:v>-8669.2295929230531</c:v>
                </c:pt>
                <c:pt idx="96">
                  <c:v>-8765.8134956849171</c:v>
                </c:pt>
                <c:pt idx="97">
                  <c:v>-8860.9896107320092</c:v>
                </c:pt>
                <c:pt idx="98">
                  <c:v>-8954.7862182962053</c:v>
                </c:pt>
                <c:pt idx="99">
                  <c:v>-9047.230904422122</c:v>
                </c:pt>
                <c:pt idx="100">
                  <c:v>-9138.3505805527802</c:v>
                </c:pt>
                <c:pt idx="101">
                  <c:v>-9228.1715025013782</c:v>
                </c:pt>
                <c:pt idx="102">
                  <c:v>-9316.7192888312184</c:v>
                </c:pt>
                <c:pt idx="103">
                  <c:v>-9404.0189386627953</c:v>
                </c:pt>
                <c:pt idx="104">
                  <c:v>-9490.0948489281509</c:v>
                </c:pt>
                <c:pt idx="105">
                  <c:v>-9574.9708310907026</c:v>
                </c:pt>
                <c:pt idx="106">
                  <c:v>-9658.6701273489216</c:v>
                </c:pt>
                <c:pt idx="107">
                  <c:v>-9741.2154263408302</c:v>
                </c:pt>
                <c:pt idx="108">
                  <c:v>-9822.6288783664913</c:v>
                </c:pt>
                <c:pt idx="109">
                  <c:v>-9902.9321101440582</c:v>
                </c:pt>
                <c:pt idx="110">
                  <c:v>-9982.1462391155546</c:v>
                </c:pt>
                <c:pt idx="111">
                  <c:v>-10060.291887316716</c:v>
                </c:pt>
                <c:pt idx="112">
                  <c:v>-10137.389194825995</c:v>
                </c:pt>
                <c:pt idx="113">
                  <c:v>-10213.457832806069</c:v>
                </c:pt>
                <c:pt idx="114">
                  <c:v>-10288.517016151807</c:v>
                </c:pt>
                <c:pt idx="115">
                  <c:v>-10362.585515757206</c:v>
                </c:pt>
                <c:pt idx="116">
                  <c:v>-10435.681670414275</c:v>
                </c:pt>
                <c:pt idx="117">
                  <c:v>-10507.823398355407</c:v>
                </c:pt>
                <c:pt idx="118">
                  <c:v>-10579.028208451398</c:v>
                </c:pt>
                <c:pt idx="119">
                  <c:v>-10649.313211075949</c:v>
                </c:pt>
                <c:pt idx="120">
                  <c:v>-10718.695128647692</c:v>
                </c:pt>
                <c:pt idx="121">
                  <c:v>-10787.190305860167</c:v>
                </c:pt>
                <c:pt idx="122">
                  <c:v>-10854.814719609811</c:v>
                </c:pt>
                <c:pt idx="123">
                  <c:v>-10921.583988631703</c:v>
                </c:pt>
                <c:pt idx="124">
                  <c:v>-10987.513382852512</c:v>
                </c:pt>
                <c:pt idx="125">
                  <c:v>-11052.617832469698</c:v>
                </c:pt>
                <c:pt idx="126">
                  <c:v>-11116.911936765724</c:v>
                </c:pt>
                <c:pt idx="127">
                  <c:v>-11180.409972665755</c:v>
                </c:pt>
                <c:pt idx="128">
                  <c:v>-11243.12590304703</c:v>
                </c:pt>
                <c:pt idx="129">
                  <c:v>-11305.073384807749</c:v>
                </c:pt>
                <c:pt idx="130">
                  <c:v>-11366.265776703192</c:v>
                </c:pt>
                <c:pt idx="131">
                  <c:v>-11426.716146956282</c:v>
                </c:pt>
                <c:pt idx="132">
                  <c:v>-11486.437280649883</c:v>
                </c:pt>
                <c:pt idx="133">
                  <c:v>-11545.441686907545</c:v>
                </c:pt>
                <c:pt idx="134">
                  <c:v>-11603.741605869403</c:v>
                </c:pt>
                <c:pt idx="135">
                  <c:v>-11661.349015469683</c:v>
                </c:pt>
                <c:pt idx="136">
                  <c:v>-11718.275638021874</c:v>
                </c:pt>
                <c:pt idx="137">
                  <c:v>-11774.532946617741</c:v>
                </c:pt>
                <c:pt idx="138">
                  <c:v>-11830.132171345749</c:v>
                </c:pt>
                <c:pt idx="139">
                  <c:v>-11885.084305334682</c:v>
                </c:pt>
                <c:pt idx="140">
                  <c:v>-11939.400110627757</c:v>
                </c:pt>
                <c:pt idx="141">
                  <c:v>-11993.090123892467</c:v>
                </c:pt>
                <c:pt idx="142">
                  <c:v>-12046.164661971208</c:v>
                </c:pt>
                <c:pt idx="143">
                  <c:v>-12098.633827277597</c:v>
                </c:pt>
                <c:pt idx="144">
                  <c:v>-12150.50751304318</c:v>
                </c:pt>
                <c:pt idx="145">
                  <c:v>-12201.795408419059</c:v>
                </c:pt>
                <c:pt idx="146">
                  <c:v>-12252.507003436951</c:v>
                </c:pt>
                <c:pt idx="147">
                  <c:v>-12302.651593833802</c:v>
                </c:pt>
                <c:pt idx="148">
                  <c:v>-12352.238285744248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A3-4F35-B2BD-BF65B767DED6}"/>
            </c:ext>
          </c:extLst>
        </c:ser>
        <c:ser>
          <c:idx val="2"/>
          <c:order val="2"/>
          <c:tx>
            <c:strRef>
              <c:f>'EX 10'!$E$22</c:f>
              <c:strCache>
                <c:ptCount val="1"/>
                <c:pt idx="0">
                  <c:v>VPL 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'EX 10'!$B$23:$B$171</c:f>
              <c:numCache>
                <c:formatCode>0.0%</c:formatCode>
                <c:ptCount val="149"/>
                <c:pt idx="0" formatCode="0%">
                  <c:v>0.05</c:v>
                </c:pt>
                <c:pt idx="1">
                  <c:v>5.1999999999999998E-2</c:v>
                </c:pt>
                <c:pt idx="2" formatCode="0%">
                  <c:v>5.3999999999999999E-2</c:v>
                </c:pt>
                <c:pt idx="3">
                  <c:v>5.6000000000000001E-2</c:v>
                </c:pt>
                <c:pt idx="4" formatCode="0%">
                  <c:v>5.8000000000000003E-2</c:v>
                </c:pt>
                <c:pt idx="5">
                  <c:v>0.06</c:v>
                </c:pt>
                <c:pt idx="6" formatCode="0%">
                  <c:v>6.2E-2</c:v>
                </c:pt>
                <c:pt idx="7">
                  <c:v>6.4000000000000001E-2</c:v>
                </c:pt>
                <c:pt idx="8" formatCode="0%">
                  <c:v>6.6000000000000003E-2</c:v>
                </c:pt>
                <c:pt idx="9">
                  <c:v>6.8000000000000005E-2</c:v>
                </c:pt>
                <c:pt idx="10" formatCode="0%">
                  <c:v>6.9999999999999896E-2</c:v>
                </c:pt>
                <c:pt idx="11">
                  <c:v>7.1999999999999897E-2</c:v>
                </c:pt>
                <c:pt idx="12" formatCode="0%">
                  <c:v>7.3999999999999899E-2</c:v>
                </c:pt>
                <c:pt idx="13">
                  <c:v>7.5999999999999901E-2</c:v>
                </c:pt>
                <c:pt idx="14" formatCode="0%">
                  <c:v>7.7999999999999903E-2</c:v>
                </c:pt>
                <c:pt idx="15">
                  <c:v>7.9999999999999905E-2</c:v>
                </c:pt>
                <c:pt idx="16" formatCode="0%">
                  <c:v>8.1999999999999906E-2</c:v>
                </c:pt>
                <c:pt idx="17">
                  <c:v>8.3999999999999894E-2</c:v>
                </c:pt>
                <c:pt idx="18" formatCode="0%">
                  <c:v>8.5999999999999896E-2</c:v>
                </c:pt>
                <c:pt idx="19">
                  <c:v>8.7999999999999898E-2</c:v>
                </c:pt>
                <c:pt idx="20" formatCode="0%">
                  <c:v>8.99999999999999E-2</c:v>
                </c:pt>
                <c:pt idx="21">
                  <c:v>9.1999999999999901E-2</c:v>
                </c:pt>
                <c:pt idx="22" formatCode="0%">
                  <c:v>9.3999999999999903E-2</c:v>
                </c:pt>
                <c:pt idx="23">
                  <c:v>9.5999999999999905E-2</c:v>
                </c:pt>
                <c:pt idx="24" formatCode="0%">
                  <c:v>9.7999999999999907E-2</c:v>
                </c:pt>
                <c:pt idx="25">
                  <c:v>9.9999999999999895E-2</c:v>
                </c:pt>
                <c:pt idx="26" formatCode="0%">
                  <c:v>0.10199999999999999</c:v>
                </c:pt>
                <c:pt idx="27">
                  <c:v>0.104</c:v>
                </c:pt>
                <c:pt idx="28" formatCode="0%">
                  <c:v>0.106</c:v>
                </c:pt>
                <c:pt idx="29">
                  <c:v>0.108</c:v>
                </c:pt>
                <c:pt idx="30" formatCode="0%">
                  <c:v>0.11</c:v>
                </c:pt>
                <c:pt idx="31">
                  <c:v>0.112</c:v>
                </c:pt>
                <c:pt idx="32" formatCode="0%">
                  <c:v>0.114</c:v>
                </c:pt>
                <c:pt idx="33">
                  <c:v>0.11600000000000001</c:v>
                </c:pt>
                <c:pt idx="34" formatCode="0%">
                  <c:v>0.11799999999999999</c:v>
                </c:pt>
                <c:pt idx="35">
                  <c:v>0.12</c:v>
                </c:pt>
                <c:pt idx="36" formatCode="0%">
                  <c:v>0.122</c:v>
                </c:pt>
                <c:pt idx="37">
                  <c:v>0.124</c:v>
                </c:pt>
                <c:pt idx="38" formatCode="0%">
                  <c:v>0.126</c:v>
                </c:pt>
                <c:pt idx="39">
                  <c:v>0.128</c:v>
                </c:pt>
                <c:pt idx="40" formatCode="0%">
                  <c:v>0.13</c:v>
                </c:pt>
                <c:pt idx="41">
                  <c:v>0.13200000000000001</c:v>
                </c:pt>
                <c:pt idx="42" formatCode="0%">
                  <c:v>0.13400000000000001</c:v>
                </c:pt>
                <c:pt idx="43">
                  <c:v>0.13600000000000001</c:v>
                </c:pt>
                <c:pt idx="44" formatCode="0%">
                  <c:v>0.13800000000000001</c:v>
                </c:pt>
                <c:pt idx="45">
                  <c:v>0.14000000000000001</c:v>
                </c:pt>
                <c:pt idx="46" formatCode="0%">
                  <c:v>0.14199999999999999</c:v>
                </c:pt>
                <c:pt idx="47">
                  <c:v>0.14399999999999999</c:v>
                </c:pt>
                <c:pt idx="48" formatCode="0%">
                  <c:v>0.14599999999999999</c:v>
                </c:pt>
                <c:pt idx="49">
                  <c:v>0.14799999999999999</c:v>
                </c:pt>
                <c:pt idx="50" formatCode="0%">
                  <c:v>0.15</c:v>
                </c:pt>
                <c:pt idx="51">
                  <c:v>0.152</c:v>
                </c:pt>
                <c:pt idx="52" formatCode="0%">
                  <c:v>0.154</c:v>
                </c:pt>
                <c:pt idx="53">
                  <c:v>0.156</c:v>
                </c:pt>
                <c:pt idx="54" formatCode="0%">
                  <c:v>0.158</c:v>
                </c:pt>
                <c:pt idx="55">
                  <c:v>0.16</c:v>
                </c:pt>
                <c:pt idx="56" formatCode="0%">
                  <c:v>0.16200000000000001</c:v>
                </c:pt>
                <c:pt idx="57">
                  <c:v>0.16400000000000001</c:v>
                </c:pt>
                <c:pt idx="58" formatCode="0%">
                  <c:v>0.16600000000000001</c:v>
                </c:pt>
                <c:pt idx="59">
                  <c:v>0.16800000000000001</c:v>
                </c:pt>
                <c:pt idx="60" formatCode="0%">
                  <c:v>0.17</c:v>
                </c:pt>
                <c:pt idx="61">
                  <c:v>0.17199999999999999</c:v>
                </c:pt>
                <c:pt idx="62" formatCode="0%">
                  <c:v>0.17399999999999999</c:v>
                </c:pt>
                <c:pt idx="63">
                  <c:v>0.17599999999999999</c:v>
                </c:pt>
                <c:pt idx="64" formatCode="0%">
                  <c:v>0.17799999999999999</c:v>
                </c:pt>
                <c:pt idx="65">
                  <c:v>0.18</c:v>
                </c:pt>
                <c:pt idx="66" formatCode="0%">
                  <c:v>0.182</c:v>
                </c:pt>
                <c:pt idx="67">
                  <c:v>0.184</c:v>
                </c:pt>
                <c:pt idx="68" formatCode="0%">
                  <c:v>0.186</c:v>
                </c:pt>
                <c:pt idx="69">
                  <c:v>0.188</c:v>
                </c:pt>
                <c:pt idx="70" formatCode="0%">
                  <c:v>0.19</c:v>
                </c:pt>
                <c:pt idx="71">
                  <c:v>0.192</c:v>
                </c:pt>
                <c:pt idx="72" formatCode="0%">
                  <c:v>0.19400000000000001</c:v>
                </c:pt>
                <c:pt idx="73">
                  <c:v>0.19600000000000001</c:v>
                </c:pt>
                <c:pt idx="74" formatCode="0%">
                  <c:v>0.19800000000000001</c:v>
                </c:pt>
                <c:pt idx="75">
                  <c:v>0.2</c:v>
                </c:pt>
                <c:pt idx="76" formatCode="0%">
                  <c:v>0.20200000000000001</c:v>
                </c:pt>
                <c:pt idx="77">
                  <c:v>0.20399999999999999</c:v>
                </c:pt>
                <c:pt idx="78" formatCode="0%">
                  <c:v>0.20599999999999999</c:v>
                </c:pt>
                <c:pt idx="79">
                  <c:v>0.20799999999999999</c:v>
                </c:pt>
                <c:pt idx="80" formatCode="0%">
                  <c:v>0.21</c:v>
                </c:pt>
                <c:pt idx="81">
                  <c:v>0.21199999999999999</c:v>
                </c:pt>
                <c:pt idx="82" formatCode="0%">
                  <c:v>0.214</c:v>
                </c:pt>
                <c:pt idx="83">
                  <c:v>0.216</c:v>
                </c:pt>
                <c:pt idx="84" formatCode="0%">
                  <c:v>0.218</c:v>
                </c:pt>
                <c:pt idx="85">
                  <c:v>0.22</c:v>
                </c:pt>
                <c:pt idx="86" formatCode="0%">
                  <c:v>0.222</c:v>
                </c:pt>
                <c:pt idx="87">
                  <c:v>0.224</c:v>
                </c:pt>
                <c:pt idx="88" formatCode="0%">
                  <c:v>0.22600000000000001</c:v>
                </c:pt>
                <c:pt idx="89">
                  <c:v>0.22800000000000001</c:v>
                </c:pt>
                <c:pt idx="90" formatCode="0%">
                  <c:v>0.23</c:v>
                </c:pt>
                <c:pt idx="91">
                  <c:v>0.23200000000000001</c:v>
                </c:pt>
                <c:pt idx="92" formatCode="0%">
                  <c:v>0.23400000000000001</c:v>
                </c:pt>
                <c:pt idx="93">
                  <c:v>0.23599999999999999</c:v>
                </c:pt>
                <c:pt idx="94" formatCode="0%">
                  <c:v>0.23799999999999999</c:v>
                </c:pt>
                <c:pt idx="95">
                  <c:v>0.24</c:v>
                </c:pt>
                <c:pt idx="96" formatCode="0%">
                  <c:v>0.24199999999999999</c:v>
                </c:pt>
                <c:pt idx="97">
                  <c:v>0.24399999999999999</c:v>
                </c:pt>
                <c:pt idx="98" formatCode="0%">
                  <c:v>0.246</c:v>
                </c:pt>
                <c:pt idx="99">
                  <c:v>0.247999999999999</c:v>
                </c:pt>
                <c:pt idx="100" formatCode="0%">
                  <c:v>0.249999999999999</c:v>
                </c:pt>
                <c:pt idx="101">
                  <c:v>0.251999999999999</c:v>
                </c:pt>
                <c:pt idx="102" formatCode="0%">
                  <c:v>0.253999999999999</c:v>
                </c:pt>
                <c:pt idx="103">
                  <c:v>0.25599999999999901</c:v>
                </c:pt>
                <c:pt idx="104" formatCode="0%">
                  <c:v>0.25799999999999901</c:v>
                </c:pt>
                <c:pt idx="105">
                  <c:v>0.25999999999999901</c:v>
                </c:pt>
                <c:pt idx="106" formatCode="0%">
                  <c:v>0.26199999999999901</c:v>
                </c:pt>
                <c:pt idx="107">
                  <c:v>0.26399999999999901</c:v>
                </c:pt>
                <c:pt idx="108" formatCode="0%">
                  <c:v>0.26599999999999902</c:v>
                </c:pt>
                <c:pt idx="109">
                  <c:v>0.26799999999999902</c:v>
                </c:pt>
                <c:pt idx="110" formatCode="0%">
                  <c:v>0.26999999999999902</c:v>
                </c:pt>
                <c:pt idx="111">
                  <c:v>0.27199999999999902</c:v>
                </c:pt>
                <c:pt idx="112" formatCode="0%">
                  <c:v>0.27399999999999902</c:v>
                </c:pt>
                <c:pt idx="113">
                  <c:v>0.27599999999999902</c:v>
                </c:pt>
                <c:pt idx="114" formatCode="0%">
                  <c:v>0.27799999999999903</c:v>
                </c:pt>
                <c:pt idx="115">
                  <c:v>0.27999999999999903</c:v>
                </c:pt>
                <c:pt idx="116" formatCode="0%">
                  <c:v>0.28199999999999897</c:v>
                </c:pt>
                <c:pt idx="117">
                  <c:v>0.28399999999999898</c:v>
                </c:pt>
                <c:pt idx="118" formatCode="0%">
                  <c:v>0.28599999999999898</c:v>
                </c:pt>
                <c:pt idx="119">
                  <c:v>0.28799999999999898</c:v>
                </c:pt>
                <c:pt idx="120" formatCode="0%">
                  <c:v>0.28999999999999898</c:v>
                </c:pt>
                <c:pt idx="121">
                  <c:v>0.29199999999999898</c:v>
                </c:pt>
                <c:pt idx="122" formatCode="0%">
                  <c:v>0.29399999999999898</c:v>
                </c:pt>
                <c:pt idx="123">
                  <c:v>0.29599999999999899</c:v>
                </c:pt>
                <c:pt idx="124" formatCode="0%">
                  <c:v>0.29799999999999899</c:v>
                </c:pt>
                <c:pt idx="125">
                  <c:v>0.29999999999999899</c:v>
                </c:pt>
                <c:pt idx="126" formatCode="0%">
                  <c:v>0.30199999999999899</c:v>
                </c:pt>
                <c:pt idx="127">
                  <c:v>0.30399999999999899</c:v>
                </c:pt>
                <c:pt idx="128" formatCode="0%">
                  <c:v>0.305999999999999</c:v>
                </c:pt>
                <c:pt idx="129">
                  <c:v>0.307999999999999</c:v>
                </c:pt>
                <c:pt idx="130" formatCode="0%">
                  <c:v>0.309999999999999</c:v>
                </c:pt>
                <c:pt idx="131">
                  <c:v>0.311999999999999</c:v>
                </c:pt>
                <c:pt idx="132" formatCode="0%">
                  <c:v>0.313999999999999</c:v>
                </c:pt>
                <c:pt idx="133">
                  <c:v>0.315999999999999</c:v>
                </c:pt>
                <c:pt idx="134" formatCode="0%">
                  <c:v>0.31799999999999901</c:v>
                </c:pt>
                <c:pt idx="135">
                  <c:v>0.31999999999999901</c:v>
                </c:pt>
                <c:pt idx="136" formatCode="0%">
                  <c:v>0.32199999999999901</c:v>
                </c:pt>
                <c:pt idx="137">
                  <c:v>0.32399999999999901</c:v>
                </c:pt>
                <c:pt idx="138" formatCode="0%">
                  <c:v>0.32599999999999901</c:v>
                </c:pt>
                <c:pt idx="139">
                  <c:v>0.32799999999999901</c:v>
                </c:pt>
                <c:pt idx="140" formatCode="0%">
                  <c:v>0.32999999999999902</c:v>
                </c:pt>
                <c:pt idx="141">
                  <c:v>0.33199999999999902</c:v>
                </c:pt>
                <c:pt idx="142" formatCode="0%">
                  <c:v>0.33399999999999902</c:v>
                </c:pt>
                <c:pt idx="143">
                  <c:v>0.33599999999999902</c:v>
                </c:pt>
                <c:pt idx="144" formatCode="0%">
                  <c:v>0.33799999999999902</c:v>
                </c:pt>
                <c:pt idx="145">
                  <c:v>0.33999999999999903</c:v>
                </c:pt>
                <c:pt idx="146" formatCode="0%">
                  <c:v>0.34199999999999903</c:v>
                </c:pt>
                <c:pt idx="147">
                  <c:v>0.34399999999999897</c:v>
                </c:pt>
                <c:pt idx="148" formatCode="0%">
                  <c:v>0.34599999999999898</c:v>
                </c:pt>
              </c:numCache>
            </c:numRef>
          </c:xVal>
          <c:yVal>
            <c:numRef>
              <c:f>'EX 10'!$E$23:$E$171</c:f>
              <c:numCache>
                <c:formatCode>"R$"#,##0.00_);[Red]\("R$"#,##0.00\)</c:formatCode>
                <c:ptCount val="149"/>
                <c:pt idx="0">
                  <c:v>10184.785514906755</c:v>
                </c:pt>
                <c:pt idx="1">
                  <c:v>9721.5668871644666</c:v>
                </c:pt>
                <c:pt idx="2">
                  <c:v>9272.1626460476964</c:v>
                </c:pt>
                <c:pt idx="3">
                  <c:v>8836.1202636638664</c:v>
                </c:pt>
                <c:pt idx="4">
                  <c:v>8413.0033191834409</c:v>
                </c:pt>
                <c:pt idx="5">
                  <c:v>8002.3908823232323</c:v>
                </c:pt>
                <c:pt idx="6">
                  <c:v>7603.8769219854203</c:v>
                </c:pt>
                <c:pt idx="7">
                  <c:v>7217.0697389655943</c:v>
                </c:pt>
                <c:pt idx="8">
                  <c:v>6841.5914216929705</c:v>
                </c:pt>
                <c:pt idx="9">
                  <c:v>6477.0773240125527</c:v>
                </c:pt>
                <c:pt idx="10">
                  <c:v>6123.1755640640567</c:v>
                </c:pt>
                <c:pt idx="11">
                  <c:v>5779.5465433548288</c:v>
                </c:pt>
                <c:pt idx="12">
                  <c:v>5445.8624851654586</c:v>
                </c:pt>
                <c:pt idx="13">
                  <c:v>5121.8069914639582</c:v>
                </c:pt>
                <c:pt idx="14">
                  <c:v>4807.0746175430941</c:v>
                </c:pt>
                <c:pt idx="15">
                  <c:v>4501.370463629386</c:v>
                </c:pt>
                <c:pt idx="16">
                  <c:v>4204.4097827462865</c:v>
                </c:pt>
                <c:pt idx="17">
                  <c:v>3915.9176041460269</c:v>
                </c:pt>
                <c:pt idx="18">
                  <c:v>3635.6283716549369</c:v>
                </c:pt>
                <c:pt idx="19">
                  <c:v>3363.2855963062211</c:v>
                </c:pt>
                <c:pt idx="20">
                  <c:v>3098.6415226617592</c:v>
                </c:pt>
                <c:pt idx="21">
                  <c:v>2841.4568082510395</c:v>
                </c:pt>
                <c:pt idx="22">
                  <c:v>2591.5002155803959</c:v>
                </c:pt>
                <c:pt idx="23">
                  <c:v>2348.5483161898101</c:v>
                </c:pt>
                <c:pt idx="24">
                  <c:v>2112.3852062574642</c:v>
                </c:pt>
                <c:pt idx="25">
                  <c:v>1882.8022332740784</c:v>
                </c:pt>
                <c:pt idx="26">
                  <c:v>1659.597733329867</c:v>
                </c:pt>
                <c:pt idx="27">
                  <c:v>1442.576778577084</c:v>
                </c:pt>
                <c:pt idx="28">
                  <c:v>1231.5509344496058</c:v>
                </c:pt>
                <c:pt idx="29">
                  <c:v>1026.3380262398841</c:v>
                </c:pt>
                <c:pt idx="30">
                  <c:v>826.76191465024112</c:v>
                </c:pt>
                <c:pt idx="31">
                  <c:v>632.65227995224268</c:v>
                </c:pt>
                <c:pt idx="32">
                  <c:v>443.84441440384944</c:v>
                </c:pt>
                <c:pt idx="33">
                  <c:v>260.17902258867252</c:v>
                </c:pt>
                <c:pt idx="34">
                  <c:v>81.502029356500316</c:v>
                </c:pt>
                <c:pt idx="35">
                  <c:v>-92.335604942454665</c:v>
                </c:pt>
                <c:pt idx="36">
                  <c:v>-261.47806222334657</c:v>
                </c:pt>
                <c:pt idx="37">
                  <c:v>-426.06483771503736</c:v>
                </c:pt>
                <c:pt idx="38">
                  <c:v>-586.23090455955844</c:v>
                </c:pt>
                <c:pt idx="39">
                  <c:v>-742.10687222221623</c:v>
                </c:pt>
                <c:pt idx="40">
                  <c:v>-893.81913895849902</c:v>
                </c:pt>
                <c:pt idx="41">
                  <c:v>-1041.4900385758374</c:v>
                </c:pt>
                <c:pt idx="42">
                  <c:v>-1185.2379817160599</c:v>
                </c:pt>
                <c:pt idx="43">
                  <c:v>-1325.1775918770554</c:v>
                </c:pt>
                <c:pt idx="44">
                  <c:v>-1461.4198363808582</c:v>
                </c:pt>
                <c:pt idx="45">
                  <c:v>-1594.0721524887767</c:v>
                </c:pt>
                <c:pt idx="46">
                  <c:v>-1723.2385688538216</c:v>
                </c:pt>
                <c:pt idx="47">
                  <c:v>-1849.0198224947035</c:v>
                </c:pt>
                <c:pt idx="48">
                  <c:v>-1971.5134714661954</c:v>
                </c:pt>
                <c:pt idx="49">
                  <c:v>-2090.8140033949112</c:v>
                </c:pt>
                <c:pt idx="50">
                  <c:v>-2207.0129400415781</c:v>
                </c:pt>
                <c:pt idx="51">
                  <c:v>-2320.1989380446948</c:v>
                </c:pt>
                <c:pt idx="52">
                  <c:v>-2430.457885993952</c:v>
                </c:pt>
                <c:pt idx="53">
                  <c:v>-2537.8729979757045</c:v>
                </c:pt>
                <c:pt idx="54">
                  <c:v>-2642.5249037269841</c:v>
                </c:pt>
                <c:pt idx="55">
                  <c:v>-2744.4917355289017</c:v>
                </c:pt>
                <c:pt idx="56">
                  <c:v>-2843.8492119650218</c:v>
                </c:pt>
                <c:pt idx="57">
                  <c:v>-2940.6707186651106</c:v>
                </c:pt>
                <c:pt idx="58">
                  <c:v>-3035.0273861497985</c:v>
                </c:pt>
                <c:pt idx="59">
                  <c:v>-3126.9881648869991</c:v>
                </c:pt>
                <c:pt idx="60">
                  <c:v>-3216.6198976664982</c:v>
                </c:pt>
                <c:pt idx="61">
                  <c:v>-3303.9873893947251</c:v>
                </c:pt>
                <c:pt idx="62">
                  <c:v>-3389.1534744076939</c:v>
                </c:pt>
                <c:pt idx="63">
                  <c:v>-3472.1790813961647</c:v>
                </c:pt>
                <c:pt idx="64">
                  <c:v>-3553.1232960332386</c:v>
                </c:pt>
                <c:pt idx="65">
                  <c:v>-3632.0434213910607</c:v>
                </c:pt>
                <c:pt idx="66">
                  <c:v>-3708.9950362298005</c:v>
                </c:pt>
                <c:pt idx="67">
                  <c:v>-3784.0320512387912</c:v>
                </c:pt>
                <c:pt idx="68">
                  <c:v>-3857.2067633065194</c:v>
                </c:pt>
                <c:pt idx="69">
                  <c:v>-3928.5699078931102</c:v>
                </c:pt>
                <c:pt idx="70">
                  <c:v>-3998.1707095760839</c:v>
                </c:pt>
                <c:pt idx="71">
                  <c:v>-4066.0569308372728</c:v>
                </c:pt>
                <c:pt idx="72">
                  <c:v>-4132.2749191562343</c:v>
                </c:pt>
                <c:pt idx="73">
                  <c:v>-4196.8696524728002</c:v>
                </c:pt>
                <c:pt idx="74">
                  <c:v>-4259.8847830790628</c:v>
                </c:pt>
                <c:pt idx="75">
                  <c:v>-4321.3626799986441</c:v>
                </c:pt>
                <c:pt idx="76">
                  <c:v>-4381.3444699088859</c:v>
                </c:pt>
                <c:pt idx="77">
                  <c:v>-4439.8700766594338</c:v>
                </c:pt>
                <c:pt idx="78">
                  <c:v>-4496.9782594385633</c:v>
                </c:pt>
                <c:pt idx="79">
                  <c:v>-4552.7066496366624</c:v>
                </c:pt>
                <c:pt idx="80">
                  <c:v>-4607.0917864543189</c:v>
                </c:pt>
                <c:pt idx="81">
                  <c:v>-4660.1691513006817</c:v>
                </c:pt>
                <c:pt idx="82">
                  <c:v>-4711.9732010259422</c:v>
                </c:pt>
                <c:pt idx="83">
                  <c:v>-4762.537400030149</c:v>
                </c:pt>
                <c:pt idx="84">
                  <c:v>-4811.8942512889298</c:v>
                </c:pt>
                <c:pt idx="85">
                  <c:v>-4860.0753263351271</c:v>
                </c:pt>
                <c:pt idx="86">
                  <c:v>-4907.1112942338823</c:v>
                </c:pt>
                <c:pt idx="87">
                  <c:v>-4953.0319495872736</c:v>
                </c:pt>
                <c:pt idx="88">
                  <c:v>-4997.8662396032087</c:v>
                </c:pt>
                <c:pt idx="89">
                  <c:v>-5041.642290262007</c:v>
                </c:pt>
                <c:pt idx="90">
                  <c:v>-5084.3874316127858</c:v>
                </c:pt>
                <c:pt idx="91">
                  <c:v>-5126.1282222305872</c:v>
                </c:pt>
                <c:pt idx="92">
                  <c:v>-5166.8904728640064</c:v>
                </c:pt>
                <c:pt idx="93">
                  <c:v>-5206.6992693019565</c:v>
                </c:pt>
                <c:pt idx="94">
                  <c:v>-5245.5789944871249</c:v>
                </c:pt>
                <c:pt idx="95">
                  <c:v>-5283.5533499026715</c:v>
                </c:pt>
                <c:pt idx="96">
                  <c:v>-5320.6453762576766</c:v>
                </c:pt>
                <c:pt idx="97">
                  <c:v>-5356.8774734959607</c:v>
                </c:pt>
                <c:pt idx="98">
                  <c:v>-5392.2714201519093</c:v>
                </c:pt>
                <c:pt idx="99">
                  <c:v>-5426.8483920761055</c:v>
                </c:pt>
                <c:pt idx="100">
                  <c:v>-5460.6289805528068</c:v>
                </c:pt>
                <c:pt idx="101">
                  <c:v>-5493.6332098301073</c:v>
                </c:pt>
                <c:pt idx="102">
                  <c:v>-5525.8805540835965</c:v>
                </c:pt>
                <c:pt idx="103">
                  <c:v>-5557.3899538326668</c:v>
                </c:pt>
                <c:pt idx="104">
                  <c:v>-5588.1798318286983</c:v>
                </c:pt>
                <c:pt idx="105">
                  <c:v>-5618.2681084330425</c:v>
                </c:pt>
                <c:pt idx="106">
                  <c:v>-5647.6722165025667</c:v>
                </c:pt>
                <c:pt idx="107">
                  <c:v>-5676.4091157994299</c:v>
                </c:pt>
                <c:pt idx="108">
                  <c:v>-5704.4953069415596</c:v>
                </c:pt>
                <c:pt idx="109">
                  <c:v>-5731.9468449093119</c:v>
                </c:pt>
                <c:pt idx="110">
                  <c:v>-5758.7793521236208</c:v>
                </c:pt>
                <c:pt idx="111">
                  <c:v>-5785.0080311100037</c:v>
                </c:pt>
                <c:pt idx="112">
                  <c:v>-5810.6476767626527</c:v>
                </c:pt>
                <c:pt idx="113">
                  <c:v>-5835.7126882219527</c:v>
                </c:pt>
                <c:pt idx="114">
                  <c:v>-5860.2170803786485</c:v>
                </c:pt>
                <c:pt idx="115">
                  <c:v>-5884.174495017066</c:v>
                </c:pt>
                <c:pt idx="116">
                  <c:v>-5907.5982116096875</c:v>
                </c:pt>
                <c:pt idx="117">
                  <c:v>-5930.5011577745945</c:v>
                </c:pt>
                <c:pt idx="118">
                  <c:v>-5952.8959194072013</c:v>
                </c:pt>
                <c:pt idx="119">
                  <c:v>-5974.7947504970625</c:v>
                </c:pt>
                <c:pt idx="120">
                  <c:v>-5996.2095826402729</c:v>
                </c:pt>
                <c:pt idx="121">
                  <c:v>-6017.1520342575832</c:v>
                </c:pt>
                <c:pt idx="122">
                  <c:v>-6037.6334195279624</c:v>
                </c:pt>
                <c:pt idx="123">
                  <c:v>-6057.664757047045</c:v>
                </c:pt>
                <c:pt idx="124">
                  <c:v>-6077.2567782195347</c:v>
                </c:pt>
                <c:pt idx="125">
                  <c:v>-6096.4199353943213</c:v>
                </c:pt>
                <c:pt idx="126">
                  <c:v>-6115.1644097507824</c:v>
                </c:pt>
                <c:pt idx="127">
                  <c:v>-6133.5001189444092</c:v>
                </c:pt>
                <c:pt idx="128">
                  <c:v>-6151.4367245196454</c:v>
                </c:pt>
                <c:pt idx="129">
                  <c:v>-6168.9836390975406</c:v>
                </c:pt>
                <c:pt idx="130">
                  <c:v>-6186.1500333455351</c:v>
                </c:pt>
                <c:pt idx="131">
                  <c:v>-6202.944842736486</c:v>
                </c:pt>
                <c:pt idx="132">
                  <c:v>-6219.3767741037427</c:v>
                </c:pt>
                <c:pt idx="133">
                  <c:v>-6235.4543119988948</c:v>
                </c:pt>
                <c:pt idx="134">
                  <c:v>-6251.1857248585475</c:v>
                </c:pt>
                <c:pt idx="135">
                  <c:v>-6266.5790709862858</c:v>
                </c:pt>
                <c:pt idx="136">
                  <c:v>-6281.6422043557723</c:v>
                </c:pt>
                <c:pt idx="137">
                  <c:v>-6296.3827802407122</c:v>
                </c:pt>
                <c:pt idx="138">
                  <c:v>-6310.8082606772214</c:v>
                </c:pt>
                <c:pt idx="139">
                  <c:v>-6324.9259197639658</c:v>
                </c:pt>
                <c:pt idx="140">
                  <c:v>-6338.7428488052337</c:v>
                </c:pt>
                <c:pt idx="141">
                  <c:v>-6352.2659613019323</c:v>
                </c:pt>
                <c:pt idx="142">
                  <c:v>-6365.5019977953461</c:v>
                </c:pt>
                <c:pt idx="143">
                  <c:v>-6378.4575305683029</c:v>
                </c:pt>
                <c:pt idx="144">
                  <c:v>-6391.1389682082709</c:v>
                </c:pt>
                <c:pt idx="145">
                  <c:v>-6403.5525600367318</c:v>
                </c:pt>
                <c:pt idx="146">
                  <c:v>-6415.7044004090276</c:v>
                </c:pt>
                <c:pt idx="147">
                  <c:v>-6427.6004328887666</c:v>
                </c:pt>
                <c:pt idx="148">
                  <c:v>-6439.2464543007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A3-4F35-B2BD-BF65B767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37776"/>
        <c:axId val="593840400"/>
      </c:scatterChart>
      <c:valAx>
        <c:axId val="593837776"/>
        <c:scaling>
          <c:orientation val="minMax"/>
          <c:max val="0.35000000000000003"/>
          <c:min val="5.000000000000001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840400"/>
        <c:crosses val="autoZero"/>
        <c:crossBetween val="midCat"/>
      </c:valAx>
      <c:valAx>
        <c:axId val="5938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383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8</xdr:row>
      <xdr:rowOff>138112</xdr:rowOff>
    </xdr:from>
    <xdr:to>
      <xdr:col>10</xdr:col>
      <xdr:colOff>276225</xdr:colOff>
      <xdr:row>23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5B4E6C-B849-4357-A984-7FF79EDD2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8</xdr:row>
      <xdr:rowOff>23812</xdr:rowOff>
    </xdr:from>
    <xdr:to>
      <xdr:col>10</xdr:col>
      <xdr:colOff>152400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14101D5-7F3E-4E6B-B2A1-E954EEAE3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8</xdr:row>
      <xdr:rowOff>33337</xdr:rowOff>
    </xdr:from>
    <xdr:to>
      <xdr:col>10</xdr:col>
      <xdr:colOff>304800</xdr:colOff>
      <xdr:row>22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1E060CE-B6A4-4713-96D9-62E42C5D1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157162</xdr:rowOff>
    </xdr:from>
    <xdr:to>
      <xdr:col>10</xdr:col>
      <xdr:colOff>361950</xdr:colOff>
      <xdr:row>23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FCC178-3FDE-4DD0-9667-0C7967625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8</xdr:row>
      <xdr:rowOff>128587</xdr:rowOff>
    </xdr:from>
    <xdr:to>
      <xdr:col>10</xdr:col>
      <xdr:colOff>161925</xdr:colOff>
      <xdr:row>23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6C15D3-0893-4F56-A2CB-49196F0C0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16</xdr:row>
      <xdr:rowOff>100012</xdr:rowOff>
    </xdr:from>
    <xdr:to>
      <xdr:col>8</xdr:col>
      <xdr:colOff>114299</xdr:colOff>
      <xdr:row>34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0CD98A-20AC-4460-A161-38FAEE4AC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17</xdr:row>
      <xdr:rowOff>119062</xdr:rowOff>
    </xdr:from>
    <xdr:to>
      <xdr:col>7</xdr:col>
      <xdr:colOff>790575</xdr:colOff>
      <xdr:row>33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2A7954-A10E-4192-AFA4-2BE2A4B03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566737</xdr:colOff>
      <xdr:row>17</xdr:row>
      <xdr:rowOff>104774</xdr:rowOff>
    </xdr:from>
    <xdr:to>
      <xdr:col>8</xdr:col>
      <xdr:colOff>742950</xdr:colOff>
      <xdr:row>35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084196-F85E-4A3E-80FA-0068178FF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671512</xdr:colOff>
      <xdr:row>16</xdr:row>
      <xdr:rowOff>133349</xdr:rowOff>
    </xdr:from>
    <xdr:to>
      <xdr:col>7</xdr:col>
      <xdr:colOff>409575</xdr:colOff>
      <xdr:row>35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8CF5A0-4A47-468C-A912-97052760B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"/>
  <sheetViews>
    <sheetView tabSelected="1" workbookViewId="0">
      <selection activeCell="C24" sqref="C24"/>
    </sheetView>
  </sheetViews>
  <sheetFormatPr defaultRowHeight="15" x14ac:dyDescent="0.25"/>
  <cols>
    <col min="2" max="2" width="12.85546875" customWidth="1"/>
    <col min="3" max="3" width="12.7109375" customWidth="1"/>
    <col min="4" max="4" width="13.28515625" customWidth="1"/>
    <col min="5" max="5" width="12.28515625" customWidth="1"/>
    <col min="6" max="6" width="13.5703125" customWidth="1"/>
    <col min="7" max="7" width="13.140625" customWidth="1"/>
  </cols>
  <sheetData>
    <row r="2" spans="2:7" x14ac:dyDescent="0.25">
      <c r="B2" s="2" t="s">
        <v>9</v>
      </c>
      <c r="C2" s="3" t="s">
        <v>7</v>
      </c>
      <c r="D2" s="3" t="s">
        <v>14</v>
      </c>
      <c r="E2" s="3" t="s">
        <v>8</v>
      </c>
      <c r="F2" s="3" t="s">
        <v>16</v>
      </c>
      <c r="G2" s="3"/>
    </row>
    <row r="3" spans="2:7" x14ac:dyDescent="0.25">
      <c r="B3" s="2" t="s">
        <v>15</v>
      </c>
      <c r="C3" s="14">
        <v>-100000</v>
      </c>
      <c r="D3" s="14">
        <v>-100000</v>
      </c>
      <c r="E3" s="14">
        <v>-100000</v>
      </c>
      <c r="F3" s="14">
        <v>-100000</v>
      </c>
      <c r="G3" s="3"/>
    </row>
    <row r="4" spans="2:7" x14ac:dyDescent="0.25">
      <c r="B4" s="2">
        <v>1</v>
      </c>
      <c r="C4" s="1">
        <v>10000</v>
      </c>
      <c r="D4" s="1">
        <f>D3+C4</f>
        <v>-90000</v>
      </c>
      <c r="E4" s="1">
        <v>40000</v>
      </c>
      <c r="F4" s="1">
        <f>F3+E4</f>
        <v>-60000</v>
      </c>
      <c r="G4" s="1"/>
    </row>
    <row r="5" spans="2:7" x14ac:dyDescent="0.25">
      <c r="B5" s="2">
        <v>2</v>
      </c>
      <c r="C5" s="1">
        <v>20000</v>
      </c>
      <c r="D5" s="1">
        <f t="shared" ref="D5:F8" si="0">D4+C5</f>
        <v>-70000</v>
      </c>
      <c r="E5" s="1">
        <v>30000</v>
      </c>
      <c r="F5" s="1">
        <f t="shared" si="0"/>
        <v>-30000</v>
      </c>
      <c r="G5" s="1"/>
    </row>
    <row r="6" spans="2:7" x14ac:dyDescent="0.25">
      <c r="B6" s="2">
        <v>3</v>
      </c>
      <c r="C6" s="1">
        <v>30000</v>
      </c>
      <c r="D6" s="1">
        <f t="shared" si="0"/>
        <v>-40000</v>
      </c>
      <c r="E6" s="1">
        <v>20000</v>
      </c>
      <c r="F6" s="1">
        <f t="shared" si="0"/>
        <v>-10000</v>
      </c>
      <c r="G6" s="1"/>
    </row>
    <row r="7" spans="2:7" x14ac:dyDescent="0.25">
      <c r="B7" s="2">
        <v>4</v>
      </c>
      <c r="C7" s="1">
        <v>40000</v>
      </c>
      <c r="D7" s="15">
        <f t="shared" si="0"/>
        <v>0</v>
      </c>
      <c r="E7" s="1">
        <v>10000</v>
      </c>
      <c r="F7" s="15">
        <f t="shared" si="0"/>
        <v>0</v>
      </c>
      <c r="G7" s="1"/>
    </row>
    <row r="8" spans="2:7" x14ac:dyDescent="0.25">
      <c r="B8" s="2">
        <v>5</v>
      </c>
      <c r="C8" s="1">
        <v>20000</v>
      </c>
      <c r="D8" s="1">
        <f t="shared" si="0"/>
        <v>20000</v>
      </c>
      <c r="E8" s="1">
        <v>20000</v>
      </c>
      <c r="F8" s="1">
        <f t="shared" si="0"/>
        <v>20000</v>
      </c>
      <c r="G8" s="1"/>
    </row>
    <row r="10" spans="2:7" x14ac:dyDescent="0.25">
      <c r="D10" s="16" t="s">
        <v>17</v>
      </c>
      <c r="F10" s="16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44BE-886A-4E3E-8627-67FF9BB1CD66}">
  <dimension ref="A1:H157"/>
  <sheetViews>
    <sheetView workbookViewId="0">
      <selection sqref="A1:XFD1048576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1:8" ht="15.75" thickBot="1" x14ac:dyDescent="0.3"/>
    <row r="2" spans="1:8" x14ac:dyDescent="0.25">
      <c r="C2" s="25" t="s">
        <v>6</v>
      </c>
      <c r="D2" s="47" t="s">
        <v>9</v>
      </c>
      <c r="E2" s="47"/>
      <c r="F2" s="47"/>
      <c r="G2" s="47"/>
      <c r="H2" s="47"/>
    </row>
    <row r="3" spans="1:8" x14ac:dyDescent="0.25">
      <c r="C3" s="38">
        <v>0.21441547094313346</v>
      </c>
      <c r="D3" s="2">
        <v>0</v>
      </c>
      <c r="E3" s="2">
        <v>1</v>
      </c>
      <c r="F3" s="2">
        <v>2</v>
      </c>
      <c r="G3" s="2">
        <v>3</v>
      </c>
      <c r="H3" s="2"/>
    </row>
    <row r="4" spans="1:8" x14ac:dyDescent="0.25">
      <c r="C4" s="31" t="s">
        <v>18</v>
      </c>
      <c r="D4" s="26">
        <v>-300</v>
      </c>
      <c r="E4" s="26">
        <v>50</v>
      </c>
      <c r="F4" s="26">
        <v>-30</v>
      </c>
      <c r="G4" s="26">
        <v>500</v>
      </c>
      <c r="H4" s="26"/>
    </row>
    <row r="5" spans="1:8" x14ac:dyDescent="0.25">
      <c r="C5" s="31" t="s">
        <v>25</v>
      </c>
      <c r="D5" s="27">
        <f>SUM(E5:H5)</f>
        <v>300.00000188743275</v>
      </c>
      <c r="E5" s="28">
        <f>E4/(1+$C$3)^E3</f>
        <v>41.172071005624822</v>
      </c>
      <c r="F5" s="28">
        <f t="shared" ref="F5:G5" si="0">F4/(1+$C$3)^F3</f>
        <v>-20.341673170706549</v>
      </c>
      <c r="G5" s="28">
        <f t="shared" si="0"/>
        <v>279.1696040525145</v>
      </c>
      <c r="H5" s="28"/>
    </row>
    <row r="6" spans="1:8" x14ac:dyDescent="0.25">
      <c r="C6" s="32" t="s">
        <v>10</v>
      </c>
      <c r="D6" s="29">
        <f>D5+D4</f>
        <v>1.8874327452067519E-6</v>
      </c>
      <c r="E6" s="26"/>
      <c r="F6" s="26"/>
      <c r="G6" s="26"/>
      <c r="H6" s="26"/>
    </row>
    <row r="8" spans="1:8" x14ac:dyDescent="0.25">
      <c r="C8" s="17" t="s">
        <v>37</v>
      </c>
      <c r="D8" s="17" t="s">
        <v>10</v>
      </c>
    </row>
    <row r="9" spans="1:8" x14ac:dyDescent="0.25">
      <c r="A9" s="24"/>
      <c r="C9" s="34">
        <v>0.01</v>
      </c>
      <c r="D9" s="33">
        <f>NPV(C9,$E$4:$G$4)+$D$4</f>
        <v>205.39114297666413</v>
      </c>
    </row>
    <row r="10" spans="1:8" x14ac:dyDescent="0.25">
      <c r="A10" s="24"/>
      <c r="C10" s="41">
        <v>1.2E-2</v>
      </c>
      <c r="D10" s="33">
        <f t="shared" ref="D10:D73" si="1">NPV(C10,$E$4:$G$4)+$D$4</f>
        <v>202.53787186670945</v>
      </c>
    </row>
    <row r="11" spans="1:8" x14ac:dyDescent="0.25">
      <c r="A11" s="24"/>
      <c r="C11" s="34">
        <v>1.4E-2</v>
      </c>
      <c r="D11" s="33">
        <f t="shared" si="1"/>
        <v>199.70691088352874</v>
      </c>
    </row>
    <row r="12" spans="1:8" x14ac:dyDescent="0.25">
      <c r="A12" s="24"/>
      <c r="C12" s="41">
        <v>1.6E-2</v>
      </c>
      <c r="D12" s="33">
        <f t="shared" si="1"/>
        <v>196.89804104017657</v>
      </c>
    </row>
    <row r="13" spans="1:8" x14ac:dyDescent="0.25">
      <c r="A13" s="24"/>
      <c r="C13" s="34">
        <v>1.7999999999999999E-2</v>
      </c>
      <c r="D13" s="33">
        <f t="shared" si="1"/>
        <v>194.11104592764559</v>
      </c>
    </row>
    <row r="14" spans="1:8" x14ac:dyDescent="0.25">
      <c r="A14" s="24"/>
      <c r="C14" s="41">
        <v>0.02</v>
      </c>
      <c r="D14" s="33">
        <f t="shared" si="1"/>
        <v>191.34571167951992</v>
      </c>
    </row>
    <row r="15" spans="1:8" x14ac:dyDescent="0.25">
      <c r="A15" s="24"/>
      <c r="C15" s="34">
        <v>2.1999999999999999E-2</v>
      </c>
      <c r="D15" s="33">
        <f t="shared" si="1"/>
        <v>188.60182693718014</v>
      </c>
    </row>
    <row r="16" spans="1:8" x14ac:dyDescent="0.25">
      <c r="A16" s="24"/>
      <c r="C16" s="41">
        <v>2.4E-2</v>
      </c>
      <c r="D16" s="33">
        <f t="shared" si="1"/>
        <v>185.87918281555176</v>
      </c>
    </row>
    <row r="17" spans="1:4" x14ac:dyDescent="0.25">
      <c r="A17" s="24"/>
      <c r="C17" s="34">
        <v>2.5999999999999999E-2</v>
      </c>
      <c r="D17" s="33">
        <f t="shared" si="1"/>
        <v>183.17757286938792</v>
      </c>
    </row>
    <row r="18" spans="1:4" x14ac:dyDescent="0.25">
      <c r="A18" s="24"/>
      <c r="C18" s="41">
        <v>2.8000000000000001E-2</v>
      </c>
      <c r="D18" s="33">
        <f t="shared" si="1"/>
        <v>180.49679306007516</v>
      </c>
    </row>
    <row r="19" spans="1:4" x14ac:dyDescent="0.25">
      <c r="A19" s="24"/>
      <c r="C19" s="34">
        <v>0.03</v>
      </c>
      <c r="D19" s="33">
        <f t="shared" si="1"/>
        <v>177.83664172295551</v>
      </c>
    </row>
    <row r="20" spans="1:4" x14ac:dyDescent="0.25">
      <c r="A20" s="24"/>
      <c r="C20" s="41">
        <v>3.2000000000000001E-2</v>
      </c>
      <c r="D20" s="33">
        <f t="shared" si="1"/>
        <v>175.19691953515394</v>
      </c>
    </row>
    <row r="21" spans="1:4" x14ac:dyDescent="0.25">
      <c r="A21" s="24"/>
      <c r="C21" s="34">
        <v>3.4000000000000002E-2</v>
      </c>
      <c r="D21" s="33">
        <f t="shared" si="1"/>
        <v>172.5774294839033</v>
      </c>
    </row>
    <row r="22" spans="1:4" x14ac:dyDescent="0.25">
      <c r="A22" s="24"/>
      <c r="C22" s="41">
        <v>3.5999999999999997E-2</v>
      </c>
      <c r="D22" s="33">
        <f t="shared" si="1"/>
        <v>169.97797683535822</v>
      </c>
    </row>
    <row r="23" spans="1:4" x14ac:dyDescent="0.25">
      <c r="A23" s="24"/>
      <c r="C23" s="34">
        <v>3.7999999999999999E-2</v>
      </c>
      <c r="D23" s="33">
        <f t="shared" si="1"/>
        <v>167.39836910388914</v>
      </c>
    </row>
    <row r="24" spans="1:4" x14ac:dyDescent="0.25">
      <c r="A24" s="24"/>
      <c r="C24" s="41">
        <v>0.04</v>
      </c>
      <c r="D24" s="33">
        <f t="shared" si="1"/>
        <v>164.83841602184788</v>
      </c>
    </row>
    <row r="25" spans="1:4" x14ac:dyDescent="0.25">
      <c r="A25" s="24"/>
      <c r="C25" s="34">
        <v>4.2000000000000003E-2</v>
      </c>
      <c r="D25" s="33">
        <f t="shared" si="1"/>
        <v>162.297929509798</v>
      </c>
    </row>
    <row r="26" spans="1:4" x14ac:dyDescent="0.25">
      <c r="A26" s="24"/>
      <c r="C26" s="41">
        <v>4.3999999999999997E-2</v>
      </c>
      <c r="D26" s="33">
        <f t="shared" si="1"/>
        <v>159.77672364719956</v>
      </c>
    </row>
    <row r="27" spans="1:4" x14ac:dyDescent="0.25">
      <c r="A27" s="24"/>
      <c r="C27" s="34">
        <v>4.5999999999999999E-2</v>
      </c>
      <c r="D27" s="33">
        <f t="shared" si="1"/>
        <v>157.27461464354286</v>
      </c>
    </row>
    <row r="28" spans="1:4" x14ac:dyDescent="0.25">
      <c r="A28" s="24"/>
      <c r="C28" s="41">
        <v>4.8000000000000001E-2</v>
      </c>
      <c r="D28" s="33">
        <f t="shared" si="1"/>
        <v>154.79142080992267</v>
      </c>
    </row>
    <row r="29" spans="1:4" x14ac:dyDescent="0.25">
      <c r="A29" s="24"/>
      <c r="C29" s="34">
        <v>0.05</v>
      </c>
      <c r="D29" s="33">
        <f t="shared" si="1"/>
        <v>152.32696253104416</v>
      </c>
    </row>
    <row r="30" spans="1:4" x14ac:dyDescent="0.25">
      <c r="A30" s="24"/>
      <c r="C30" s="41">
        <v>5.1999999999999998E-2</v>
      </c>
      <c r="D30" s="33">
        <f t="shared" si="1"/>
        <v>149.88106223765476</v>
      </c>
    </row>
    <row r="31" spans="1:4" x14ac:dyDescent="0.25">
      <c r="A31" s="24"/>
      <c r="C31" s="34">
        <v>5.3999999999999999E-2</v>
      </c>
      <c r="D31" s="33">
        <f t="shared" si="1"/>
        <v>147.45354437939494</v>
      </c>
    </row>
    <row r="32" spans="1:4" x14ac:dyDescent="0.25">
      <c r="A32" s="24"/>
      <c r="C32" s="41">
        <v>5.6000000000000001E-2</v>
      </c>
      <c r="D32" s="33">
        <f t="shared" si="1"/>
        <v>145.04423539805771</v>
      </c>
    </row>
    <row r="33" spans="1:4" x14ac:dyDescent="0.25">
      <c r="A33" s="24"/>
      <c r="C33" s="34">
        <v>5.8000000000000003E-2</v>
      </c>
      <c r="D33" s="33">
        <f t="shared" si="1"/>
        <v>142.65296370125492</v>
      </c>
    </row>
    <row r="34" spans="1:4" x14ac:dyDescent="0.25">
      <c r="A34" s="24"/>
      <c r="C34" s="41">
        <v>0.06</v>
      </c>
      <c r="D34" s="33">
        <f t="shared" si="1"/>
        <v>140.27955963647838</v>
      </c>
    </row>
    <row r="35" spans="1:4" x14ac:dyDescent="0.25">
      <c r="A35" s="24"/>
      <c r="C35" s="34">
        <v>6.2E-2</v>
      </c>
      <c r="D35" s="33">
        <f t="shared" si="1"/>
        <v>137.923855465553</v>
      </c>
    </row>
    <row r="36" spans="1:4" x14ac:dyDescent="0.25">
      <c r="A36" s="24"/>
      <c r="C36" s="41">
        <v>6.4000000000000001E-2</v>
      </c>
      <c r="D36" s="33">
        <f t="shared" si="1"/>
        <v>135.58568533947215</v>
      </c>
    </row>
    <row r="37" spans="1:4" x14ac:dyDescent="0.25">
      <c r="A37" s="24"/>
      <c r="C37" s="34">
        <v>6.6000000000000003E-2</v>
      </c>
      <c r="D37" s="33">
        <f t="shared" si="1"/>
        <v>133.26488527361244</v>
      </c>
    </row>
    <row r="38" spans="1:4" x14ac:dyDescent="0.25">
      <c r="A38" s="24"/>
      <c r="C38" s="41">
        <v>6.8000000000000005E-2</v>
      </c>
      <c r="D38" s="33">
        <f t="shared" si="1"/>
        <v>130.9612931233172</v>
      </c>
    </row>
    <row r="39" spans="1:4" x14ac:dyDescent="0.25">
      <c r="A39" s="24"/>
      <c r="C39" s="34">
        <v>7.0000000000000007E-2</v>
      </c>
      <c r="D39" s="33">
        <f t="shared" si="1"/>
        <v>128.67474855984648</v>
      </c>
    </row>
    <row r="40" spans="1:4" x14ac:dyDescent="0.25">
      <c r="A40" s="24"/>
      <c r="C40" s="41">
        <v>7.1999999999999995E-2</v>
      </c>
      <c r="D40" s="33">
        <f t="shared" si="1"/>
        <v>126.4050930466845</v>
      </c>
    </row>
    <row r="41" spans="1:4" x14ac:dyDescent="0.25">
      <c r="A41" s="24"/>
      <c r="C41" s="34">
        <v>7.3999999999999996E-2</v>
      </c>
      <c r="D41" s="33">
        <f t="shared" si="1"/>
        <v>124.15216981620108</v>
      </c>
    </row>
    <row r="42" spans="1:4" x14ac:dyDescent="0.25">
      <c r="A42" s="24"/>
      <c r="C42" s="41">
        <v>7.5999999999999998E-2</v>
      </c>
      <c r="D42" s="33">
        <f t="shared" si="1"/>
        <v>121.9158238466581</v>
      </c>
    </row>
    <row r="43" spans="1:4" x14ac:dyDescent="0.25">
      <c r="A43" s="24"/>
      <c r="C43" s="34">
        <v>7.8E-2</v>
      </c>
      <c r="D43" s="33">
        <f t="shared" si="1"/>
        <v>119.69590183955802</v>
      </c>
    </row>
    <row r="44" spans="1:4" x14ac:dyDescent="0.25">
      <c r="A44" s="24"/>
      <c r="C44" s="41">
        <v>0.08</v>
      </c>
      <c r="D44" s="33">
        <f t="shared" si="1"/>
        <v>117.49225219732762</v>
      </c>
    </row>
    <row r="45" spans="1:4" x14ac:dyDescent="0.25">
      <c r="A45" s="24"/>
      <c r="C45" s="34">
        <v>8.2000000000000003E-2</v>
      </c>
      <c r="D45" s="33">
        <f t="shared" si="1"/>
        <v>115.30472500133106</v>
      </c>
    </row>
    <row r="46" spans="1:4" x14ac:dyDescent="0.25">
      <c r="A46" s="24"/>
      <c r="C46" s="41">
        <v>8.4000000000000005E-2</v>
      </c>
      <c r="D46" s="33">
        <f t="shared" si="1"/>
        <v>113.13317199020764</v>
      </c>
    </row>
    <row r="47" spans="1:4" x14ac:dyDescent="0.25">
      <c r="A47" s="24"/>
      <c r="C47" s="34">
        <v>8.5999999999999993E-2</v>
      </c>
      <c r="D47" s="33">
        <f t="shared" si="1"/>
        <v>110.97744653852743</v>
      </c>
    </row>
    <row r="48" spans="1:4" x14ac:dyDescent="0.25">
      <c r="A48" s="24"/>
      <c r="C48" s="41">
        <v>8.7999999999999995E-2</v>
      </c>
      <c r="D48" s="33">
        <f t="shared" si="1"/>
        <v>108.8374036357622</v>
      </c>
    </row>
    <row r="49" spans="1:4" x14ac:dyDescent="0.25">
      <c r="A49" s="24"/>
      <c r="C49" s="34">
        <v>0.09</v>
      </c>
      <c r="D49" s="33">
        <f t="shared" si="1"/>
        <v>106.71289986556275</v>
      </c>
    </row>
    <row r="50" spans="1:4" x14ac:dyDescent="0.25">
      <c r="A50" s="24"/>
      <c r="C50" s="41">
        <v>9.1999999999999998E-2</v>
      </c>
      <c r="D50" s="33">
        <f t="shared" si="1"/>
        <v>104.60379338534142</v>
      </c>
    </row>
    <row r="51" spans="1:4" x14ac:dyDescent="0.25">
      <c r="A51" s="24"/>
      <c r="C51" s="34">
        <v>9.4E-2</v>
      </c>
      <c r="D51" s="33">
        <f t="shared" si="1"/>
        <v>102.50994390615159</v>
      </c>
    </row>
    <row r="52" spans="1:4" x14ac:dyDescent="0.25">
      <c r="A52" s="24"/>
      <c r="C52" s="41">
        <v>9.6000000000000002E-2</v>
      </c>
      <c r="D52" s="33">
        <f t="shared" si="1"/>
        <v>100.43121267286119</v>
      </c>
    </row>
    <row r="53" spans="1:4" x14ac:dyDescent="0.25">
      <c r="A53" s="24"/>
      <c r="C53" s="34">
        <v>9.8000000000000004E-2</v>
      </c>
      <c r="D53" s="33">
        <f t="shared" si="1"/>
        <v>98.367462444615569</v>
      </c>
    </row>
    <row r="54" spans="1:4" x14ac:dyDescent="0.25">
      <c r="A54" s="24"/>
      <c r="C54" s="41">
        <v>0.1</v>
      </c>
      <c r="D54" s="33">
        <f t="shared" si="1"/>
        <v>96.318557475582224</v>
      </c>
    </row>
    <row r="55" spans="1:4" x14ac:dyDescent="0.25">
      <c r="A55" s="24"/>
      <c r="C55" s="34">
        <v>0.10199999999999999</v>
      </c>
      <c r="D55" s="33">
        <f t="shared" si="1"/>
        <v>94.284363495977516</v>
      </c>
    </row>
    <row r="56" spans="1:4" x14ac:dyDescent="0.25">
      <c r="A56" s="24"/>
      <c r="C56" s="41">
        <v>0.104</v>
      </c>
      <c r="D56" s="33">
        <f t="shared" si="1"/>
        <v>92.264747693366019</v>
      </c>
    </row>
    <row r="57" spans="1:4" x14ac:dyDescent="0.25">
      <c r="A57" s="24"/>
      <c r="C57" s="34">
        <v>0.106</v>
      </c>
      <c r="D57" s="33">
        <f t="shared" si="1"/>
        <v>90.259578694231095</v>
      </c>
    </row>
    <row r="58" spans="1:4" x14ac:dyDescent="0.25">
      <c r="A58" s="24"/>
      <c r="C58" s="41">
        <v>0.108</v>
      </c>
      <c r="D58" s="33">
        <f t="shared" si="1"/>
        <v>88.268726545811433</v>
      </c>
    </row>
    <row r="59" spans="1:4" x14ac:dyDescent="0.25">
      <c r="A59" s="24"/>
      <c r="C59" s="34">
        <v>0.11</v>
      </c>
      <c r="D59" s="33">
        <f t="shared" si="1"/>
        <v>86.292062698198436</v>
      </c>
    </row>
    <row r="60" spans="1:4" x14ac:dyDescent="0.25">
      <c r="A60" s="24"/>
      <c r="C60" s="41">
        <v>0.112</v>
      </c>
      <c r="D60" s="33">
        <f t="shared" si="1"/>
        <v>84.329459986691973</v>
      </c>
    </row>
    <row r="61" spans="1:4" x14ac:dyDescent="0.25">
      <c r="A61" s="24"/>
      <c r="C61" s="34">
        <v>0.114</v>
      </c>
      <c r="D61" s="33">
        <f t="shared" si="1"/>
        <v>82.380792614408506</v>
      </c>
    </row>
    <row r="62" spans="1:4" x14ac:dyDescent="0.25">
      <c r="A62" s="24"/>
      <c r="C62" s="41">
        <v>0.11600000000000001</v>
      </c>
      <c r="D62" s="33">
        <f t="shared" si="1"/>
        <v>80.445936135138709</v>
      </c>
    </row>
    <row r="63" spans="1:4" x14ac:dyDescent="0.25">
      <c r="A63" s="24"/>
      <c r="C63" s="34">
        <v>0.11799999999999999</v>
      </c>
      <c r="D63" s="33">
        <f t="shared" si="1"/>
        <v>78.524767436450531</v>
      </c>
    </row>
    <row r="64" spans="1:4" x14ac:dyDescent="0.25">
      <c r="A64" s="24"/>
      <c r="C64" s="41">
        <v>0.12</v>
      </c>
      <c r="D64" s="33">
        <f t="shared" si="1"/>
        <v>76.617164723031976</v>
      </c>
    </row>
    <row r="65" spans="1:4" x14ac:dyDescent="0.25">
      <c r="A65" s="24"/>
      <c r="C65" s="34">
        <v>0.122</v>
      </c>
      <c r="D65" s="33">
        <f t="shared" si="1"/>
        <v>74.723007500274207</v>
      </c>
    </row>
    <row r="66" spans="1:4" x14ac:dyDescent="0.25">
      <c r="A66" s="24"/>
      <c r="C66" s="41">
        <v>0.124</v>
      </c>
      <c r="D66" s="33">
        <f t="shared" si="1"/>
        <v>72.842176558083565</v>
      </c>
    </row>
    <row r="67" spans="1:4" x14ac:dyDescent="0.25">
      <c r="A67" s="24"/>
      <c r="C67" s="34">
        <v>0.126</v>
      </c>
      <c r="D67" s="33">
        <f t="shared" si="1"/>
        <v>70.97455395492932</v>
      </c>
    </row>
    <row r="68" spans="1:4" x14ac:dyDescent="0.25">
      <c r="A68" s="24"/>
      <c r="C68" s="41">
        <v>0.128</v>
      </c>
      <c r="D68" s="33">
        <f t="shared" si="1"/>
        <v>69.120023002110713</v>
      </c>
    </row>
    <row r="69" spans="1:4" x14ac:dyDescent="0.25">
      <c r="A69" s="24"/>
      <c r="C69" s="34">
        <v>0.13</v>
      </c>
      <c r="D69" s="33">
        <f t="shared" si="1"/>
        <v>67.278468248253432</v>
      </c>
    </row>
    <row r="70" spans="1:4" x14ac:dyDescent="0.25">
      <c r="A70" s="24"/>
      <c r="C70" s="41">
        <v>0.13200000000000001</v>
      </c>
      <c r="D70" s="33">
        <f t="shared" si="1"/>
        <v>65.449775464018785</v>
      </c>
    </row>
    <row r="71" spans="1:4" x14ac:dyDescent="0.25">
      <c r="A71" s="24"/>
      <c r="C71" s="34">
        <v>0.13400000000000001</v>
      </c>
      <c r="D71" s="33">
        <f t="shared" si="1"/>
        <v>63.633831627034169</v>
      </c>
    </row>
    <row r="72" spans="1:4" x14ac:dyDescent="0.25">
      <c r="A72" s="24"/>
      <c r="C72" s="41">
        <v>0.13600000000000001</v>
      </c>
      <c r="D72" s="33">
        <f t="shared" si="1"/>
        <v>61.830524907029883</v>
      </c>
    </row>
    <row r="73" spans="1:4" x14ac:dyDescent="0.25">
      <c r="A73" s="24"/>
      <c r="C73" s="34">
        <v>0.13800000000000001</v>
      </c>
      <c r="D73" s="33">
        <f t="shared" si="1"/>
        <v>60.03974465119046</v>
      </c>
    </row>
    <row r="74" spans="1:4" x14ac:dyDescent="0.25">
      <c r="A74" s="24"/>
      <c r="C74" s="41">
        <v>0.14000000000000001</v>
      </c>
      <c r="D74" s="33">
        <f t="shared" ref="D74:D137" si="2">NPV(C74,$E$4:$G$4)+$D$4</f>
        <v>58.261381369706044</v>
      </c>
    </row>
    <row r="75" spans="1:4" x14ac:dyDescent="0.25">
      <c r="A75" s="24"/>
      <c r="C75" s="34">
        <v>0.14199999999999999</v>
      </c>
      <c r="D75" s="33">
        <f t="shared" si="2"/>
        <v>56.495326721531171</v>
      </c>
    </row>
    <row r="76" spans="1:4" x14ac:dyDescent="0.25">
      <c r="A76" s="24"/>
      <c r="C76" s="41">
        <v>0.14399999999999999</v>
      </c>
      <c r="D76" s="33">
        <f t="shared" si="2"/>
        <v>54.741473500337122</v>
      </c>
    </row>
    <row r="77" spans="1:4" x14ac:dyDescent="0.25">
      <c r="A77" s="24"/>
      <c r="C77" s="34">
        <v>0.14599999999999999</v>
      </c>
      <c r="D77" s="33">
        <f t="shared" si="2"/>
        <v>52.99971562066554</v>
      </c>
    </row>
    <row r="78" spans="1:4" x14ac:dyDescent="0.25">
      <c r="A78" s="24"/>
      <c r="C78" s="41">
        <v>0.14799999999999999</v>
      </c>
      <c r="D78" s="33">
        <f t="shared" si="2"/>
        <v>51.269948104271066</v>
      </c>
    </row>
    <row r="79" spans="1:4" x14ac:dyDescent="0.25">
      <c r="A79" s="24"/>
      <c r="C79" s="34">
        <v>0.15</v>
      </c>
      <c r="D79" s="33">
        <f t="shared" si="2"/>
        <v>49.552067066655752</v>
      </c>
    </row>
    <row r="80" spans="1:4" x14ac:dyDescent="0.25">
      <c r="A80" s="24"/>
      <c r="C80" s="41">
        <v>0.152</v>
      </c>
      <c r="D80" s="33">
        <f t="shared" si="2"/>
        <v>47.845969703789478</v>
      </c>
    </row>
    <row r="81" spans="1:4" x14ac:dyDescent="0.25">
      <c r="A81" s="24"/>
      <c r="C81" s="34">
        <v>0.154</v>
      </c>
      <c r="D81" s="33">
        <f t="shared" si="2"/>
        <v>46.151554279014647</v>
      </c>
    </row>
    <row r="82" spans="1:4" x14ac:dyDescent="0.25">
      <c r="A82" s="24"/>
      <c r="C82" s="41">
        <v>0.156</v>
      </c>
      <c r="D82" s="33">
        <f t="shared" si="2"/>
        <v>44.468720110132153</v>
      </c>
    </row>
    <row r="83" spans="1:4" x14ac:dyDescent="0.25">
      <c r="A83" s="24"/>
      <c r="C83" s="34">
        <v>0.158</v>
      </c>
      <c r="D83" s="33">
        <f t="shared" si="2"/>
        <v>42.797367556664994</v>
      </c>
    </row>
    <row r="84" spans="1:4" x14ac:dyDescent="0.25">
      <c r="A84" s="24"/>
      <c r="C84" s="41">
        <v>0.16</v>
      </c>
      <c r="D84" s="33">
        <f t="shared" si="2"/>
        <v>41.137398007298373</v>
      </c>
    </row>
    <row r="85" spans="1:4" x14ac:dyDescent="0.25">
      <c r="A85" s="24"/>
      <c r="C85" s="34">
        <v>0.16200000000000001</v>
      </c>
      <c r="D85" s="33">
        <f t="shared" si="2"/>
        <v>39.488713867492038</v>
      </c>
    </row>
    <row r="86" spans="1:4" x14ac:dyDescent="0.25">
      <c r="A86" s="24"/>
      <c r="C86" s="41">
        <v>0.16400000000000001</v>
      </c>
      <c r="D86" s="33">
        <f t="shared" si="2"/>
        <v>37.851218547262022</v>
      </c>
    </row>
    <row r="87" spans="1:4" x14ac:dyDescent="0.25">
      <c r="A87" s="24"/>
      <c r="C87" s="34">
        <v>0.16600000000000001</v>
      </c>
      <c r="D87" s="33">
        <f t="shared" si="2"/>
        <v>36.224816449131708</v>
      </c>
    </row>
    <row r="88" spans="1:4" x14ac:dyDescent="0.25">
      <c r="A88" s="24"/>
      <c r="C88" s="41">
        <v>0.16800000000000001</v>
      </c>
      <c r="D88" s="33">
        <f t="shared" si="2"/>
        <v>34.609412956246217</v>
      </c>
    </row>
    <row r="89" spans="1:4" x14ac:dyDescent="0.25">
      <c r="A89" s="24"/>
      <c r="C89" s="34">
        <v>0.17</v>
      </c>
      <c r="D89" s="33">
        <f t="shared" si="2"/>
        <v>33.004914420649754</v>
      </c>
    </row>
    <row r="90" spans="1:4" x14ac:dyDescent="0.25">
      <c r="A90" s="24"/>
      <c r="C90" s="41">
        <v>0.17199999999999999</v>
      </c>
      <c r="D90" s="33">
        <f t="shared" si="2"/>
        <v>31.411228151723094</v>
      </c>
    </row>
    <row r="91" spans="1:4" x14ac:dyDescent="0.25">
      <c r="A91" s="24"/>
      <c r="C91" s="34">
        <v>0.17399999999999999</v>
      </c>
      <c r="D91" s="33">
        <f t="shared" si="2"/>
        <v>29.828262404778059</v>
      </c>
    </row>
    <row r="92" spans="1:4" x14ac:dyDescent="0.25">
      <c r="A92" s="24"/>
      <c r="C92" s="41">
        <v>0.17599999999999999</v>
      </c>
      <c r="D92" s="33">
        <f t="shared" si="2"/>
        <v>28.255926369807582</v>
      </c>
    </row>
    <row r="93" spans="1:4" x14ac:dyDescent="0.25">
      <c r="A93" s="24"/>
      <c r="C93" s="34">
        <v>0.17799999999999999</v>
      </c>
      <c r="D93" s="33">
        <f t="shared" si="2"/>
        <v>26.694130160387601</v>
      </c>
    </row>
    <row r="94" spans="1:4" x14ac:dyDescent="0.25">
      <c r="A94" s="24"/>
      <c r="C94" s="41">
        <v>0.18</v>
      </c>
      <c r="D94" s="33">
        <f t="shared" si="2"/>
        <v>25.142784802730603</v>
      </c>
    </row>
    <row r="95" spans="1:4" x14ac:dyDescent="0.25">
      <c r="A95" s="24"/>
      <c r="C95" s="34">
        <v>0.182</v>
      </c>
      <c r="D95" s="33">
        <f t="shared" si="2"/>
        <v>23.60180222488583</v>
      </c>
    </row>
    <row r="96" spans="1:4" x14ac:dyDescent="0.25">
      <c r="A96" s="24"/>
      <c r="C96" s="41">
        <v>0.184</v>
      </c>
      <c r="D96" s="33">
        <f t="shared" si="2"/>
        <v>22.071095246086145</v>
      </c>
    </row>
    <row r="97" spans="1:4" x14ac:dyDescent="0.25">
      <c r="A97" s="24"/>
      <c r="C97" s="34">
        <v>0.186</v>
      </c>
      <c r="D97" s="33">
        <f t="shared" si="2"/>
        <v>20.550577566238587</v>
      </c>
    </row>
    <row r="98" spans="1:4" x14ac:dyDescent="0.25">
      <c r="A98" s="24"/>
      <c r="C98" s="41">
        <v>0.188</v>
      </c>
      <c r="D98" s="33">
        <f t="shared" si="2"/>
        <v>19.040163755555625</v>
      </c>
    </row>
    <row r="99" spans="1:4" x14ac:dyDescent="0.25">
      <c r="A99" s="24"/>
      <c r="C99" s="34">
        <v>0.19</v>
      </c>
      <c r="D99" s="33">
        <f t="shared" si="2"/>
        <v>17.539769244326521</v>
      </c>
    </row>
    <row r="100" spans="1:4" x14ac:dyDescent="0.25">
      <c r="A100" s="24"/>
      <c r="C100" s="41">
        <v>0.192</v>
      </c>
      <c r="D100" s="33">
        <f t="shared" si="2"/>
        <v>16.049310312825298</v>
      </c>
    </row>
    <row r="101" spans="1:4" x14ac:dyDescent="0.25">
      <c r="A101" s="24"/>
      <c r="C101" s="34">
        <v>0.19400000000000001</v>
      </c>
      <c r="D101" s="33">
        <f t="shared" si="2"/>
        <v>14.568704081354156</v>
      </c>
    </row>
    <row r="102" spans="1:4" x14ac:dyDescent="0.25">
      <c r="A102" s="24"/>
      <c r="C102" s="41">
        <v>0.19600000000000001</v>
      </c>
      <c r="D102" s="33">
        <f t="shared" si="2"/>
        <v>13.097868500419679</v>
      </c>
    </row>
    <row r="103" spans="1:4" x14ac:dyDescent="0.25">
      <c r="A103" s="24"/>
      <c r="C103" s="34">
        <v>0.19800000000000001</v>
      </c>
      <c r="D103" s="33">
        <f t="shared" si="2"/>
        <v>11.636722341040922</v>
      </c>
    </row>
    <row r="104" spans="1:4" x14ac:dyDescent="0.25">
      <c r="A104" s="24"/>
      <c r="C104" s="41">
        <v>0.2</v>
      </c>
      <c r="D104" s="33">
        <f t="shared" si="2"/>
        <v>10.185185185185219</v>
      </c>
    </row>
    <row r="105" spans="1:4" x14ac:dyDescent="0.25">
      <c r="A105" s="24"/>
      <c r="C105" s="34">
        <v>0.20200000000000001</v>
      </c>
      <c r="D105" s="33">
        <f t="shared" si="2"/>
        <v>8.7431774163325713</v>
      </c>
    </row>
    <row r="106" spans="1:4" x14ac:dyDescent="0.25">
      <c r="A106" s="24"/>
      <c r="C106" s="41">
        <v>0.20399999999999999</v>
      </c>
      <c r="D106" s="33">
        <f t="shared" si="2"/>
        <v>7.3106202101647</v>
      </c>
    </row>
    <row r="107" spans="1:4" x14ac:dyDescent="0.25">
      <c r="A107" s="24"/>
      <c r="C107" s="34">
        <v>0.20599999999999999</v>
      </c>
      <c r="D107" s="33">
        <f t="shared" si="2"/>
        <v>5.8874355253773842</v>
      </c>
    </row>
    <row r="108" spans="1:4" x14ac:dyDescent="0.25">
      <c r="A108" s="24"/>
      <c r="C108" s="41">
        <v>0.20799999999999999</v>
      </c>
      <c r="D108" s="33">
        <f t="shared" si="2"/>
        <v>4.4735460946147896</v>
      </c>
    </row>
    <row r="109" spans="1:4" x14ac:dyDescent="0.25">
      <c r="A109" s="24"/>
      <c r="C109" s="34">
        <v>0.21</v>
      </c>
      <c r="D109" s="33">
        <f t="shared" si="2"/>
        <v>3.0688754155233937</v>
      </c>
    </row>
    <row r="110" spans="1:4" x14ac:dyDescent="0.25">
      <c r="A110" s="24"/>
      <c r="C110" s="41">
        <v>0.21199999999999999</v>
      </c>
      <c r="D110" s="33">
        <f t="shared" si="2"/>
        <v>1.6733477419238625</v>
      </c>
    </row>
    <row r="111" spans="1:4" x14ac:dyDescent="0.25">
      <c r="A111" s="24"/>
      <c r="C111" s="34">
        <v>0.214</v>
      </c>
      <c r="D111" s="33">
        <f t="shared" si="2"/>
        <v>0.28688807509917069</v>
      </c>
    </row>
    <row r="112" spans="1:4" x14ac:dyDescent="0.25">
      <c r="A112" s="24"/>
      <c r="C112" s="41">
        <v>0.216</v>
      </c>
      <c r="D112" s="33">
        <f t="shared" si="2"/>
        <v>-1.0905778448024535</v>
      </c>
    </row>
    <row r="113" spans="1:4" x14ac:dyDescent="0.25">
      <c r="A113" s="24"/>
      <c r="C113" s="34">
        <v>0.218</v>
      </c>
      <c r="D113" s="33">
        <f t="shared" si="2"/>
        <v>-2.4591235472520339</v>
      </c>
    </row>
    <row r="114" spans="1:4" x14ac:dyDescent="0.25">
      <c r="A114" s="24"/>
      <c r="C114" s="41">
        <v>0.22</v>
      </c>
      <c r="D114" s="33">
        <f t="shared" si="2"/>
        <v>-3.8188218397134506</v>
      </c>
    </row>
    <row r="115" spans="1:4" x14ac:dyDescent="0.25">
      <c r="A115" s="24"/>
      <c r="C115" s="34">
        <v>0.222</v>
      </c>
      <c r="D115" s="33">
        <f t="shared" si="2"/>
        <v>-5.1697448159063697</v>
      </c>
    </row>
    <row r="116" spans="1:4" x14ac:dyDescent="0.25">
      <c r="A116" s="24"/>
      <c r="C116" s="41">
        <v>0.224</v>
      </c>
      <c r="D116" s="33">
        <f t="shared" si="2"/>
        <v>-6.5119638639627055</v>
      </c>
    </row>
    <row r="117" spans="1:4" x14ac:dyDescent="0.25">
      <c r="A117" s="24"/>
      <c r="C117" s="34">
        <v>0.22600000000000001</v>
      </c>
      <c r="D117" s="33">
        <f t="shared" si="2"/>
        <v>-7.8455496744757056</v>
      </c>
    </row>
    <row r="118" spans="1:4" x14ac:dyDescent="0.25">
      <c r="A118" s="24"/>
      <c r="C118" s="41">
        <v>0.22800000000000001</v>
      </c>
      <c r="D118" s="33">
        <f t="shared" si="2"/>
        <v>-9.1705722484445005</v>
      </c>
    </row>
    <row r="119" spans="1:4" x14ac:dyDescent="0.25">
      <c r="A119" s="24"/>
      <c r="C119" s="34">
        <v>0.23</v>
      </c>
      <c r="D119" s="33">
        <f t="shared" si="2"/>
        <v>-10.487100905115653</v>
      </c>
    </row>
    <row r="120" spans="1:4" x14ac:dyDescent="0.25">
      <c r="A120" s="24"/>
      <c r="C120" s="41">
        <v>0.23200000000000001</v>
      </c>
      <c r="D120" s="33">
        <f t="shared" si="2"/>
        <v>-11.79520428972279</v>
      </c>
    </row>
    <row r="121" spans="1:4" x14ac:dyDescent="0.25">
      <c r="A121" s="24"/>
      <c r="C121" s="34">
        <v>0.23400000000000001</v>
      </c>
      <c r="D121" s="33">
        <f t="shared" si="2"/>
        <v>-13.094950381125273</v>
      </c>
    </row>
    <row r="122" spans="1:4" x14ac:dyDescent="0.25">
      <c r="A122" s="24"/>
      <c r="C122" s="41">
        <v>0.23599999999999999</v>
      </c>
      <c r="D122" s="33">
        <f t="shared" si="2"/>
        <v>-14.386406499349619</v>
      </c>
    </row>
    <row r="123" spans="1:4" x14ac:dyDescent="0.25">
      <c r="A123" s="24"/>
      <c r="C123" s="34">
        <v>0.23799999999999999</v>
      </c>
      <c r="D123" s="33">
        <f t="shared" si="2"/>
        <v>-15.669639313032064</v>
      </c>
    </row>
    <row r="124" spans="1:4" x14ac:dyDescent="0.25">
      <c r="A124" s="24"/>
      <c r="C124" s="41">
        <v>0.24</v>
      </c>
      <c r="D124" s="33">
        <f t="shared" si="2"/>
        <v>-16.944714846765805</v>
      </c>
    </row>
    <row r="125" spans="1:4" x14ac:dyDescent="0.25">
      <c r="A125" s="24"/>
      <c r="C125" s="34">
        <v>0.24199999999999999</v>
      </c>
      <c r="D125" s="33">
        <f t="shared" si="2"/>
        <v>-18.211698488353647</v>
      </c>
    </row>
    <row r="126" spans="1:4" x14ac:dyDescent="0.25">
      <c r="A126" s="24"/>
      <c r="C126" s="41">
        <v>0.24399999999999999</v>
      </c>
      <c r="D126" s="33">
        <f t="shared" si="2"/>
        <v>-19.470654995967323</v>
      </c>
    </row>
    <row r="127" spans="1:4" x14ac:dyDescent="0.25">
      <c r="A127" s="24"/>
      <c r="C127" s="34">
        <v>0.246</v>
      </c>
      <c r="D127" s="33">
        <f t="shared" si="2"/>
        <v>-20.721648505215001</v>
      </c>
    </row>
    <row r="128" spans="1:4" x14ac:dyDescent="0.25">
      <c r="A128" s="24"/>
      <c r="C128" s="41">
        <v>0.248</v>
      </c>
      <c r="D128" s="33">
        <f t="shared" si="2"/>
        <v>-21.964742536118308</v>
      </c>
    </row>
    <row r="129" spans="1:4" x14ac:dyDescent="0.25">
      <c r="A129" s="24"/>
      <c r="C129" s="34">
        <v>0.25</v>
      </c>
      <c r="D129" s="33">
        <f t="shared" si="2"/>
        <v>-23.199999999999989</v>
      </c>
    </row>
    <row r="130" spans="1:4" x14ac:dyDescent="0.25">
      <c r="A130" s="24"/>
      <c r="C130" s="41">
        <v>0.252</v>
      </c>
      <c r="D130" s="33">
        <f t="shared" si="2"/>
        <v>-24.427483206283853</v>
      </c>
    </row>
    <row r="131" spans="1:4" x14ac:dyDescent="0.25">
      <c r="A131" s="24"/>
      <c r="C131" s="34">
        <v>0.254</v>
      </c>
      <c r="D131" s="33">
        <f t="shared" si="2"/>
        <v>-25.647253869207532</v>
      </c>
    </row>
    <row r="132" spans="1:4" x14ac:dyDescent="0.25">
      <c r="A132" s="24"/>
      <c r="C132" s="41">
        <v>0.25600000000000001</v>
      </c>
      <c r="D132" s="33">
        <f t="shared" si="2"/>
        <v>-26.859373114450477</v>
      </c>
    </row>
    <row r="133" spans="1:4" x14ac:dyDescent="0.25">
      <c r="A133" s="24"/>
      <c r="C133" s="34">
        <v>0.25800000000000001</v>
      </c>
      <c r="D133" s="33">
        <f t="shared" si="2"/>
        <v>-28.063901485677093</v>
      </c>
    </row>
    <row r="134" spans="1:4" x14ac:dyDescent="0.25">
      <c r="A134" s="24"/>
      <c r="C134" s="41">
        <v>0.26</v>
      </c>
      <c r="D134" s="33">
        <f t="shared" si="2"/>
        <v>-29.260898950997216</v>
      </c>
    </row>
    <row r="135" spans="1:4" x14ac:dyDescent="0.25">
      <c r="A135" s="24"/>
      <c r="C135" s="34">
        <v>0.26200000000000001</v>
      </c>
      <c r="D135" s="33">
        <f t="shared" si="2"/>
        <v>-30.450424909344804</v>
      </c>
    </row>
    <row r="136" spans="1:4" x14ac:dyDescent="0.25">
      <c r="A136" s="24"/>
      <c r="C136" s="41">
        <v>0.26400000000000001</v>
      </c>
      <c r="D136" s="33">
        <f t="shared" si="2"/>
        <v>-31.632538196775499</v>
      </c>
    </row>
    <row r="137" spans="1:4" x14ac:dyDescent="0.25">
      <c r="A137" s="24"/>
      <c r="C137" s="34">
        <v>0.26600000000000001</v>
      </c>
      <c r="D137" s="33">
        <f t="shared" si="2"/>
        <v>-32.807297092685189</v>
      </c>
    </row>
    <row r="138" spans="1:4" x14ac:dyDescent="0.25">
      <c r="A138" s="24"/>
      <c r="C138" s="41">
        <v>0.26800000000000002</v>
      </c>
      <c r="D138" s="33">
        <f t="shared" ref="D138:D157" si="3">NPV(C138,$E$4:$G$4)+$D$4</f>
        <v>-33.974759325949776</v>
      </c>
    </row>
    <row r="139" spans="1:4" x14ac:dyDescent="0.25">
      <c r="A139" s="24"/>
      <c r="C139" s="34">
        <v>0.27</v>
      </c>
      <c r="D139" s="33">
        <f t="shared" si="3"/>
        <v>-35.134982080987754</v>
      </c>
    </row>
    <row r="140" spans="1:4" x14ac:dyDescent="0.25">
      <c r="A140" s="24"/>
      <c r="C140" s="41">
        <v>0.27200000000000002</v>
      </c>
      <c r="D140" s="33">
        <f t="shared" si="3"/>
        <v>-36.288022003747074</v>
      </c>
    </row>
    <row r="141" spans="1:4" x14ac:dyDescent="0.25">
      <c r="A141" s="24"/>
      <c r="C141" s="34">
        <v>0.27400000000000002</v>
      </c>
      <c r="D141" s="33">
        <f t="shared" si="3"/>
        <v>-37.433935207615718</v>
      </c>
    </row>
    <row r="142" spans="1:4" x14ac:dyDescent="0.25">
      <c r="A142" s="24"/>
      <c r="C142" s="41">
        <v>0.27600000000000002</v>
      </c>
      <c r="D142" s="33">
        <f t="shared" si="3"/>
        <v>-38.572777279259583</v>
      </c>
    </row>
    <row r="143" spans="1:4" x14ac:dyDescent="0.25">
      <c r="A143" s="24"/>
      <c r="C143" s="34">
        <v>0.27800000000000002</v>
      </c>
      <c r="D143" s="33">
        <f t="shared" si="3"/>
        <v>-39.704603284386224</v>
      </c>
    </row>
    <row r="144" spans="1:4" x14ac:dyDescent="0.25">
      <c r="A144" s="24"/>
      <c r="C144" s="41">
        <v>0.28000000000000003</v>
      </c>
      <c r="D144" s="33">
        <f t="shared" si="3"/>
        <v>-40.8294677734375</v>
      </c>
    </row>
    <row r="145" spans="1:4" x14ac:dyDescent="0.25">
      <c r="A145" s="24"/>
      <c r="C145" s="34">
        <v>0.28199999999999997</v>
      </c>
      <c r="D145" s="33">
        <f t="shared" si="3"/>
        <v>-41.947424787210309</v>
      </c>
    </row>
    <row r="146" spans="1:4" x14ac:dyDescent="0.25">
      <c r="A146" s="24"/>
      <c r="C146" s="41">
        <v>0.28399999999999997</v>
      </c>
      <c r="D146" s="33">
        <f t="shared" si="3"/>
        <v>-43.058527862408255</v>
      </c>
    </row>
    <row r="147" spans="1:4" x14ac:dyDescent="0.25">
      <c r="A147" s="24"/>
      <c r="C147" s="34">
        <v>0.28599999999999998</v>
      </c>
      <c r="D147" s="33">
        <f t="shared" si="3"/>
        <v>-44.162830037123513</v>
      </c>
    </row>
    <row r="148" spans="1:4" x14ac:dyDescent="0.25">
      <c r="A148" s="24"/>
      <c r="C148" s="41">
        <v>0.28799999999999998</v>
      </c>
      <c r="D148" s="33">
        <f t="shared" si="3"/>
        <v>-45.260383856251281</v>
      </c>
    </row>
    <row r="149" spans="1:4" x14ac:dyDescent="0.25">
      <c r="A149" s="24"/>
      <c r="C149" s="34">
        <v>0.28999999999999998</v>
      </c>
      <c r="D149" s="33">
        <f t="shared" si="3"/>
        <v>-46.35124137683664</v>
      </c>
    </row>
    <row r="150" spans="1:4" x14ac:dyDescent="0.25">
      <c r="A150" s="24"/>
      <c r="C150" s="41">
        <v>0.29199999999999998</v>
      </c>
      <c r="D150" s="33">
        <f t="shared" si="3"/>
        <v>-47.435454173355595</v>
      </c>
    </row>
    <row r="151" spans="1:4" x14ac:dyDescent="0.25">
      <c r="A151" s="24"/>
      <c r="C151" s="34">
        <v>0.29399999999999998</v>
      </c>
      <c r="D151" s="33">
        <f t="shared" si="3"/>
        <v>-48.513073342930568</v>
      </c>
    </row>
    <row r="152" spans="1:4" x14ac:dyDescent="0.25">
      <c r="A152" s="24"/>
      <c r="C152" s="41">
        <v>0.29599999999999999</v>
      </c>
      <c r="D152" s="33">
        <f t="shared" si="3"/>
        <v>-49.584149510481893</v>
      </c>
    </row>
    <row r="153" spans="1:4" x14ac:dyDescent="0.25">
      <c r="A153" s="24"/>
      <c r="C153" s="34">
        <v>0.29799999999999999</v>
      </c>
      <c r="D153" s="33">
        <f t="shared" si="3"/>
        <v>-50.648732833815501</v>
      </c>
    </row>
    <row r="154" spans="1:4" x14ac:dyDescent="0.25">
      <c r="A154" s="24"/>
      <c r="C154" s="41">
        <v>0.3</v>
      </c>
      <c r="D154" s="33">
        <f t="shared" si="3"/>
        <v>-51.706873008648188</v>
      </c>
    </row>
    <row r="155" spans="1:4" x14ac:dyDescent="0.25">
      <c r="A155" s="24"/>
      <c r="C155" s="34">
        <v>0.30199999999999999</v>
      </c>
      <c r="D155" s="33">
        <f t="shared" si="3"/>
        <v>-52.758619273571384</v>
      </c>
    </row>
    <row r="156" spans="1:4" x14ac:dyDescent="0.25">
      <c r="A156" s="24"/>
      <c r="C156" s="41">
        <v>0.30399999999999999</v>
      </c>
      <c r="D156" s="33">
        <f t="shared" si="3"/>
        <v>-53.80402041495384</v>
      </c>
    </row>
    <row r="157" spans="1:4" x14ac:dyDescent="0.25">
      <c r="A157" s="24"/>
      <c r="C157" s="34">
        <v>0.30599999999999999</v>
      </c>
      <c r="D157" s="33">
        <f t="shared" si="3"/>
        <v>-54.843124771784034</v>
      </c>
    </row>
  </sheetData>
  <mergeCells count="1">
    <mergeCell ref="D2:H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8FBA-4261-4DA1-98E2-4387F547E1AF}">
  <dimension ref="A1:H157"/>
  <sheetViews>
    <sheetView workbookViewId="0">
      <selection activeCell="F25" sqref="F25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1:8" ht="15.75" thickBot="1" x14ac:dyDescent="0.3"/>
    <row r="2" spans="1:8" x14ac:dyDescent="0.25">
      <c r="C2" s="25" t="s">
        <v>6</v>
      </c>
      <c r="D2" s="47" t="s">
        <v>9</v>
      </c>
      <c r="E2" s="47"/>
      <c r="F2" s="47"/>
      <c r="G2" s="47"/>
      <c r="H2" s="47"/>
    </row>
    <row r="3" spans="1:8" x14ac:dyDescent="0.25">
      <c r="C3" s="38">
        <v>2.7277667111184951</v>
      </c>
      <c r="D3" s="2">
        <v>0</v>
      </c>
      <c r="E3" s="2">
        <v>1</v>
      </c>
      <c r="F3" s="2">
        <v>2</v>
      </c>
      <c r="G3" s="2">
        <v>3</v>
      </c>
      <c r="H3" s="2"/>
    </row>
    <row r="4" spans="1:8" x14ac:dyDescent="0.25">
      <c r="C4" s="31" t="s">
        <v>18</v>
      </c>
      <c r="D4" s="26">
        <v>200</v>
      </c>
      <c r="E4" s="26">
        <v>-300</v>
      </c>
      <c r="F4" s="26">
        <v>700</v>
      </c>
      <c r="G4" s="26">
        <v>-350</v>
      </c>
      <c r="H4" s="26"/>
    </row>
    <row r="5" spans="1:8" x14ac:dyDescent="0.25">
      <c r="C5" s="31" t="s">
        <v>25</v>
      </c>
      <c r="D5" s="27">
        <f>SUM(E5:H5)</f>
        <v>-36.860318864236795</v>
      </c>
      <c r="E5" s="28">
        <f>E4/(1+$C$3)^E3</f>
        <v>-80.477139061630467</v>
      </c>
      <c r="F5" s="28">
        <f t="shared" ref="F5:G5" si="0">F4/(1+$C$3)^F3</f>
        <v>50.373321534238961</v>
      </c>
      <c r="G5" s="28">
        <f t="shared" si="0"/>
        <v>-6.7565013368452904</v>
      </c>
      <c r="H5" s="28"/>
    </row>
    <row r="6" spans="1:8" x14ac:dyDescent="0.25">
      <c r="C6" s="32" t="s">
        <v>10</v>
      </c>
      <c r="D6" s="29">
        <f>D5+D4</f>
        <v>163.1396811357632</v>
      </c>
      <c r="E6" s="26"/>
      <c r="F6" s="26"/>
      <c r="G6" s="26"/>
      <c r="H6" s="26"/>
    </row>
    <row r="8" spans="1:8" x14ac:dyDescent="0.25">
      <c r="C8" s="17" t="s">
        <v>37</v>
      </c>
      <c r="D8" s="17" t="s">
        <v>10</v>
      </c>
    </row>
    <row r="9" spans="1:8" x14ac:dyDescent="0.25">
      <c r="A9" s="24"/>
      <c r="C9" s="34">
        <v>0.1</v>
      </c>
      <c r="D9" s="33">
        <f>NPV(C9,$E$4:$G$4)+$D$4</f>
        <v>242.82494365138987</v>
      </c>
    </row>
    <row r="10" spans="1:8" x14ac:dyDescent="0.25">
      <c r="A10" s="24"/>
      <c r="C10" s="41">
        <v>0.13</v>
      </c>
      <c r="D10" s="33">
        <f t="shared" ref="D10:D73" si="1">NPV(C10,$E$4:$G$4)+$D$4</f>
        <v>240.14839590074695</v>
      </c>
    </row>
    <row r="11" spans="1:8" x14ac:dyDescent="0.25">
      <c r="A11" s="24"/>
      <c r="C11" s="34">
        <v>0.16</v>
      </c>
      <c r="D11" s="33">
        <f t="shared" si="1"/>
        <v>237.36315552093157</v>
      </c>
    </row>
    <row r="12" spans="1:8" x14ac:dyDescent="0.25">
      <c r="A12" s="24"/>
      <c r="C12" s="41">
        <v>0.19</v>
      </c>
      <c r="D12" s="33">
        <f t="shared" si="1"/>
        <v>234.51899791058293</v>
      </c>
    </row>
    <row r="13" spans="1:8" x14ac:dyDescent="0.25">
      <c r="A13" s="24"/>
      <c r="C13" s="34">
        <v>0.22</v>
      </c>
      <c r="D13" s="33">
        <f t="shared" si="1"/>
        <v>231.65463188548819</v>
      </c>
    </row>
    <row r="14" spans="1:8" x14ac:dyDescent="0.25">
      <c r="A14" s="24"/>
      <c r="C14" s="41">
        <v>0.25</v>
      </c>
      <c r="D14" s="33">
        <f t="shared" si="1"/>
        <v>228.8</v>
      </c>
    </row>
    <row r="15" spans="1:8" x14ac:dyDescent="0.25">
      <c r="A15" s="24"/>
      <c r="C15" s="34">
        <v>0.28000000000000003</v>
      </c>
      <c r="D15" s="33">
        <f t="shared" si="1"/>
        <v>225.97808837890625</v>
      </c>
    </row>
    <row r="16" spans="1:8" x14ac:dyDescent="0.25">
      <c r="A16" s="24"/>
      <c r="C16" s="41">
        <v>0.31</v>
      </c>
      <c r="D16" s="33">
        <f t="shared" si="1"/>
        <v>223.20635597046561</v>
      </c>
    </row>
    <row r="17" spans="1:4" x14ac:dyDescent="0.25">
      <c r="A17" s="24"/>
      <c r="C17" s="34">
        <v>0.34</v>
      </c>
      <c r="D17" s="33">
        <f t="shared" si="1"/>
        <v>220.49786709136427</v>
      </c>
    </row>
    <row r="18" spans="1:4" x14ac:dyDescent="0.25">
      <c r="A18" s="24"/>
      <c r="C18" s="41">
        <v>0.37</v>
      </c>
      <c r="D18" s="33">
        <f t="shared" si="1"/>
        <v>217.86219161663141</v>
      </c>
    </row>
    <row r="19" spans="1:4" x14ac:dyDescent="0.25">
      <c r="A19" s="24"/>
      <c r="C19" s="34">
        <v>0.4</v>
      </c>
      <c r="D19" s="33">
        <f t="shared" si="1"/>
        <v>215.30612244897964</v>
      </c>
    </row>
    <row r="20" spans="1:4" x14ac:dyDescent="0.25">
      <c r="A20" s="24"/>
      <c r="C20" s="41">
        <v>0.43</v>
      </c>
      <c r="D20" s="33">
        <f t="shared" si="1"/>
        <v>212.83424873820493</v>
      </c>
    </row>
    <row r="21" spans="1:4" x14ac:dyDescent="0.25">
      <c r="A21" s="24"/>
      <c r="C21" s="34">
        <v>0.46</v>
      </c>
      <c r="D21" s="33">
        <f t="shared" si="1"/>
        <v>210.44941480706498</v>
      </c>
    </row>
    <row r="22" spans="1:4" x14ac:dyDescent="0.25">
      <c r="A22" s="24"/>
      <c r="C22" s="41">
        <v>0.49</v>
      </c>
      <c r="D22" s="33">
        <f t="shared" si="1"/>
        <v>208.15308821266592</v>
      </c>
    </row>
    <row r="23" spans="1:4" x14ac:dyDescent="0.25">
      <c r="A23" s="24"/>
      <c r="C23" s="34">
        <v>0.52</v>
      </c>
      <c r="D23" s="33">
        <f t="shared" si="1"/>
        <v>205.94565534334453</v>
      </c>
    </row>
    <row r="24" spans="1:4" x14ac:dyDescent="0.25">
      <c r="A24" s="24"/>
      <c r="C24" s="41">
        <v>0.55000000000000004</v>
      </c>
      <c r="D24" s="33">
        <f t="shared" si="1"/>
        <v>203.82665905810481</v>
      </c>
    </row>
    <row r="25" spans="1:4" x14ac:dyDescent="0.25">
      <c r="A25" s="24"/>
      <c r="C25" s="34">
        <v>0.57999999999999996</v>
      </c>
      <c r="D25" s="33">
        <f t="shared" si="1"/>
        <v>201.79498984867325</v>
      </c>
    </row>
    <row r="26" spans="1:4" x14ac:dyDescent="0.25">
      <c r="A26" s="24"/>
      <c r="C26" s="41">
        <v>0.61</v>
      </c>
      <c r="D26" s="33">
        <f t="shared" si="1"/>
        <v>199.84903964051304</v>
      </c>
    </row>
    <row r="27" spans="1:4" x14ac:dyDescent="0.25">
      <c r="A27" s="24"/>
      <c r="C27" s="34">
        <v>0.64</v>
      </c>
      <c r="D27" s="33">
        <f t="shared" si="1"/>
        <v>197.98682549585757</v>
      </c>
    </row>
    <row r="28" spans="1:4" x14ac:dyDescent="0.25">
      <c r="A28" s="24"/>
      <c r="C28" s="41">
        <v>0.67</v>
      </c>
      <c r="D28" s="33">
        <f t="shared" si="1"/>
        <v>196.20608902314416</v>
      </c>
    </row>
    <row r="29" spans="1:4" x14ac:dyDescent="0.25">
      <c r="A29" s="24"/>
      <c r="C29" s="34">
        <v>0.7</v>
      </c>
      <c r="D29" s="33">
        <f t="shared" si="1"/>
        <v>194.50437614492162</v>
      </c>
    </row>
    <row r="30" spans="1:4" x14ac:dyDescent="0.25">
      <c r="A30" s="24"/>
      <c r="C30" s="41">
        <v>0.73</v>
      </c>
      <c r="D30" s="33">
        <f t="shared" si="1"/>
        <v>192.8791009628375</v>
      </c>
    </row>
    <row r="31" spans="1:4" x14ac:dyDescent="0.25">
      <c r="A31" s="24"/>
      <c r="C31" s="34">
        <v>0.76</v>
      </c>
      <c r="D31" s="33">
        <f t="shared" si="1"/>
        <v>191.32759673178063</v>
      </c>
    </row>
    <row r="32" spans="1:4" x14ac:dyDescent="0.25">
      <c r="A32" s="24"/>
      <c r="C32" s="41">
        <v>0.79</v>
      </c>
      <c r="D32" s="33">
        <f t="shared" si="1"/>
        <v>189.84715637558651</v>
      </c>
    </row>
    <row r="33" spans="1:4" x14ac:dyDescent="0.25">
      <c r="A33" s="24"/>
      <c r="C33" s="34">
        <v>0.82</v>
      </c>
      <c r="D33" s="33">
        <f t="shared" si="1"/>
        <v>188.43506451283289</v>
      </c>
    </row>
    <row r="34" spans="1:4" x14ac:dyDescent="0.25">
      <c r="A34" s="24"/>
      <c r="C34" s="41">
        <v>0.85</v>
      </c>
      <c r="D34" s="33">
        <f t="shared" si="1"/>
        <v>187.08862258898782</v>
      </c>
    </row>
    <row r="35" spans="1:4" x14ac:dyDescent="0.25">
      <c r="A35" s="24"/>
      <c r="C35" s="34">
        <v>0.88</v>
      </c>
      <c r="D35" s="33">
        <f t="shared" si="1"/>
        <v>185.80516841162361</v>
      </c>
    </row>
    <row r="36" spans="1:4" x14ac:dyDescent="0.25">
      <c r="A36" s="24"/>
      <c r="C36" s="41">
        <v>0.91</v>
      </c>
      <c r="D36" s="33">
        <f t="shared" si="1"/>
        <v>184.58209114376544</v>
      </c>
    </row>
    <row r="37" spans="1:4" x14ac:dyDescent="0.25">
      <c r="A37" s="24"/>
      <c r="C37" s="34">
        <v>0.94</v>
      </c>
      <c r="D37" s="33">
        <f t="shared" si="1"/>
        <v>183.41684261504395</v>
      </c>
    </row>
    <row r="38" spans="1:4" x14ac:dyDescent="0.25">
      <c r="A38" s="24"/>
      <c r="C38" s="41">
        <v>0.97</v>
      </c>
      <c r="D38" s="33">
        <f t="shared" si="1"/>
        <v>182.30694565196492</v>
      </c>
    </row>
    <row r="39" spans="1:4" x14ac:dyDescent="0.25">
      <c r="A39" s="24"/>
      <c r="C39" s="34">
        <v>1</v>
      </c>
      <c r="D39" s="33">
        <f t="shared" si="1"/>
        <v>181.25</v>
      </c>
    </row>
    <row r="40" spans="1:4" x14ac:dyDescent="0.25">
      <c r="A40" s="24"/>
      <c r="C40" s="41">
        <v>1.03</v>
      </c>
      <c r="D40" s="33">
        <f t="shared" si="1"/>
        <v>180.24368630555259</v>
      </c>
    </row>
    <row r="41" spans="1:4" x14ac:dyDescent="0.25">
      <c r="A41" s="24"/>
      <c r="C41" s="34">
        <v>1.06</v>
      </c>
      <c r="D41" s="33">
        <f t="shared" si="1"/>
        <v>179.28576854054123</v>
      </c>
    </row>
    <row r="42" spans="1:4" x14ac:dyDescent="0.25">
      <c r="A42" s="24"/>
      <c r="C42" s="41">
        <v>1.0900000000000001</v>
      </c>
      <c r="D42" s="33">
        <f t="shared" si="1"/>
        <v>178.37409518267992</v>
      </c>
    </row>
    <row r="43" spans="1:4" x14ac:dyDescent="0.25">
      <c r="A43" s="24"/>
      <c r="C43" s="34">
        <v>1.1200000000000001</v>
      </c>
      <c r="D43" s="33">
        <f t="shared" si="1"/>
        <v>177.50659940756464</v>
      </c>
    </row>
    <row r="44" spans="1:4" x14ac:dyDescent="0.25">
      <c r="A44" s="24"/>
      <c r="C44" s="41">
        <v>1.1499999999999999</v>
      </c>
      <c r="D44" s="33">
        <f t="shared" si="1"/>
        <v>176.68129850201871</v>
      </c>
    </row>
    <row r="45" spans="1:4" x14ac:dyDescent="0.25">
      <c r="A45" s="24"/>
      <c r="C45" s="34">
        <v>1.18</v>
      </c>
      <c r="D45" s="33">
        <f t="shared" si="1"/>
        <v>175.89629266989391</v>
      </c>
    </row>
    <row r="46" spans="1:4" x14ac:dyDescent="0.25">
      <c r="A46" s="24"/>
      <c r="C46" s="41">
        <v>1.21</v>
      </c>
      <c r="D46" s="33">
        <f t="shared" si="1"/>
        <v>175.14976337012308</v>
      </c>
    </row>
    <row r="47" spans="1:4" x14ac:dyDescent="0.25">
      <c r="A47" s="24"/>
      <c r="C47" s="34">
        <v>1.24</v>
      </c>
      <c r="D47" s="33">
        <f t="shared" si="1"/>
        <v>174.43997130102039</v>
      </c>
    </row>
    <row r="48" spans="1:4" x14ac:dyDescent="0.25">
      <c r="A48" s="24"/>
      <c r="C48" s="41">
        <v>1.27</v>
      </c>
      <c r="D48" s="33">
        <f t="shared" si="1"/>
        <v>173.76525412361354</v>
      </c>
    </row>
    <row r="49" spans="1:4" x14ac:dyDescent="0.25">
      <c r="A49" s="24"/>
      <c r="C49" s="34">
        <v>1.3</v>
      </c>
      <c r="D49" s="33">
        <f t="shared" si="1"/>
        <v>173.12402399934248</v>
      </c>
    </row>
    <row r="50" spans="1:4" x14ac:dyDescent="0.25">
      <c r="A50" s="24"/>
      <c r="C50" s="41">
        <v>1.33</v>
      </c>
      <c r="D50" s="33">
        <f t="shared" si="1"/>
        <v>172.51476500309857</v>
      </c>
    </row>
    <row r="51" spans="1:4" x14ac:dyDescent="0.25">
      <c r="A51" s="24"/>
      <c r="C51" s="34">
        <v>1.36</v>
      </c>
      <c r="D51" s="33">
        <f t="shared" si="1"/>
        <v>171.93603046075791</v>
      </c>
    </row>
    <row r="52" spans="1:4" x14ac:dyDescent="0.25">
      <c r="A52" s="24"/>
      <c r="C52" s="41">
        <v>1.39</v>
      </c>
      <c r="D52" s="33">
        <f t="shared" si="1"/>
        <v>171.38644025063437</v>
      </c>
    </row>
    <row r="53" spans="1:4" x14ac:dyDescent="0.25">
      <c r="A53" s="24"/>
      <c r="C53" s="34">
        <v>1.42</v>
      </c>
      <c r="D53" s="33">
        <f t="shared" si="1"/>
        <v>170.86467810027426</v>
      </c>
    </row>
    <row r="54" spans="1:4" x14ac:dyDescent="0.25">
      <c r="A54" s="24"/>
      <c r="C54" s="41">
        <v>1.45</v>
      </c>
      <c r="D54" s="33">
        <f t="shared" si="1"/>
        <v>170.36948890343308</v>
      </c>
    </row>
    <row r="55" spans="1:4" x14ac:dyDescent="0.25">
      <c r="A55" s="24"/>
      <c r="C55" s="34">
        <v>1.48</v>
      </c>
      <c r="D55" s="33">
        <f t="shared" si="1"/>
        <v>169.89967607666745</v>
      </c>
    </row>
    <row r="56" spans="1:4" x14ac:dyDescent="0.25">
      <c r="A56" s="24"/>
      <c r="C56" s="41">
        <v>1.51</v>
      </c>
      <c r="D56" s="33">
        <f t="shared" si="1"/>
        <v>169.4540989705406</v>
      </c>
    </row>
    <row r="57" spans="1:4" x14ac:dyDescent="0.25">
      <c r="A57" s="24"/>
      <c r="C57" s="34">
        <v>1.54</v>
      </c>
      <c r="D57" s="33">
        <f t="shared" si="1"/>
        <v>169.03167034680524</v>
      </c>
    </row>
    <row r="58" spans="1:4" x14ac:dyDescent="0.25">
      <c r="A58" s="24"/>
      <c r="C58" s="41">
        <v>1.57</v>
      </c>
      <c r="D58" s="33">
        <f t="shared" si="1"/>
        <v>168.63135392995872</v>
      </c>
    </row>
    <row r="59" spans="1:4" x14ac:dyDescent="0.25">
      <c r="A59" s="24"/>
      <c r="C59" s="34">
        <v>1.6</v>
      </c>
      <c r="D59" s="33">
        <f t="shared" si="1"/>
        <v>168.25216203914428</v>
      </c>
    </row>
    <row r="60" spans="1:4" x14ac:dyDescent="0.25">
      <c r="A60" s="24"/>
      <c r="C60" s="41">
        <v>1.63</v>
      </c>
      <c r="D60" s="33">
        <f t="shared" si="1"/>
        <v>167.89315330440729</v>
      </c>
    </row>
    <row r="61" spans="1:4" x14ac:dyDescent="0.25">
      <c r="A61" s="24"/>
      <c r="C61" s="34">
        <v>1.66</v>
      </c>
      <c r="D61" s="33">
        <f t="shared" si="1"/>
        <v>167.55343046972396</v>
      </c>
    </row>
    <row r="62" spans="1:4" x14ac:dyDescent="0.25">
      <c r="A62" s="24"/>
      <c r="C62" s="41">
        <v>1.69</v>
      </c>
      <c r="D62" s="33">
        <f t="shared" si="1"/>
        <v>167.23213828394182</v>
      </c>
    </row>
    <row r="63" spans="1:4" x14ac:dyDescent="0.25">
      <c r="A63" s="24"/>
      <c r="C63" s="34">
        <v>1.72</v>
      </c>
      <c r="D63" s="33">
        <f t="shared" si="1"/>
        <v>166.92846147974763</v>
      </c>
    </row>
    <row r="64" spans="1:4" x14ac:dyDescent="0.25">
      <c r="A64" s="24"/>
      <c r="C64" s="41">
        <v>1.75</v>
      </c>
      <c r="D64" s="33">
        <f t="shared" si="1"/>
        <v>166.64162283996995</v>
      </c>
    </row>
    <row r="65" spans="1:4" x14ac:dyDescent="0.25">
      <c r="A65" s="24"/>
      <c r="C65" s="34">
        <v>1.78</v>
      </c>
      <c r="D65" s="33">
        <f t="shared" si="1"/>
        <v>166.37088134988619</v>
      </c>
    </row>
    <row r="66" spans="1:4" x14ac:dyDescent="0.25">
      <c r="A66" s="24"/>
      <c r="C66" s="41">
        <v>1.81</v>
      </c>
      <c r="D66" s="33">
        <f t="shared" si="1"/>
        <v>166.11553043371427</v>
      </c>
    </row>
    <row r="67" spans="1:4" x14ac:dyDescent="0.25">
      <c r="A67" s="24"/>
      <c r="C67" s="34">
        <v>1.84</v>
      </c>
      <c r="D67" s="33">
        <f t="shared" si="1"/>
        <v>165.87489627309583</v>
      </c>
    </row>
    <row r="68" spans="1:4" x14ac:dyDescent="0.25">
      <c r="A68" s="24"/>
      <c r="C68" s="41">
        <v>1.87</v>
      </c>
      <c r="D68" s="33">
        <f t="shared" si="1"/>
        <v>165.64833620510203</v>
      </c>
    </row>
    <row r="69" spans="1:4" x14ac:dyDescent="0.25">
      <c r="A69" s="24"/>
      <c r="C69" s="34">
        <v>1.9</v>
      </c>
      <c r="D69" s="33">
        <f t="shared" si="1"/>
        <v>165.43523719709705</v>
      </c>
    </row>
    <row r="70" spans="1:4" x14ac:dyDescent="0.25">
      <c r="A70" s="24"/>
      <c r="C70" s="41">
        <v>1.93</v>
      </c>
      <c r="D70" s="33">
        <f t="shared" si="1"/>
        <v>165.23501439566263</v>
      </c>
    </row>
    <row r="71" spans="1:4" x14ac:dyDescent="0.25">
      <c r="A71" s="24"/>
      <c r="C71" s="34">
        <v>1.96</v>
      </c>
      <c r="D71" s="33">
        <f t="shared" si="1"/>
        <v>165.04710974670797</v>
      </c>
    </row>
    <row r="72" spans="1:4" x14ac:dyDescent="0.25">
      <c r="A72" s="24"/>
      <c r="C72" s="41">
        <v>1.99</v>
      </c>
      <c r="D72" s="33">
        <f t="shared" si="1"/>
        <v>164.87099068385243</v>
      </c>
    </row>
    <row r="73" spans="1:4" x14ac:dyDescent="0.25">
      <c r="A73" s="24"/>
      <c r="C73" s="34">
        <v>2.02</v>
      </c>
      <c r="D73" s="33">
        <f t="shared" si="1"/>
        <v>164.70614888216534</v>
      </c>
    </row>
    <row r="74" spans="1:4" x14ac:dyDescent="0.25">
      <c r="A74" s="24"/>
      <c r="C74" s="41">
        <v>2.0499999999999998</v>
      </c>
      <c r="D74" s="33">
        <f t="shared" ref="D74:D137" si="2">NPV(C74,$E$4:$G$4)+$D$4</f>
        <v>164.55209907437188</v>
      </c>
    </row>
    <row r="75" spans="1:4" x14ac:dyDescent="0.25">
      <c r="A75" s="24"/>
      <c r="C75" s="34">
        <v>2.08</v>
      </c>
      <c r="D75" s="33">
        <f t="shared" si="2"/>
        <v>164.40837792667782</v>
      </c>
    </row>
    <row r="76" spans="1:4" x14ac:dyDescent="0.25">
      <c r="A76" s="24"/>
      <c r="C76" s="41">
        <v>2.11</v>
      </c>
      <c r="D76" s="33">
        <f t="shared" si="2"/>
        <v>164.27454297142864</v>
      </c>
    </row>
    <row r="77" spans="1:4" x14ac:dyDescent="0.25">
      <c r="A77" s="24"/>
      <c r="C77" s="34">
        <v>2.14</v>
      </c>
      <c r="D77" s="33">
        <f t="shared" si="2"/>
        <v>164.15017159389163</v>
      </c>
    </row>
    <row r="78" spans="1:4" x14ac:dyDescent="0.25">
      <c r="A78" s="24"/>
      <c r="C78" s="41">
        <v>2.17</v>
      </c>
      <c r="D78" s="33">
        <f t="shared" si="2"/>
        <v>164.03486007053272</v>
      </c>
    </row>
    <row r="79" spans="1:4" x14ac:dyDescent="0.25">
      <c r="A79" s="24"/>
      <c r="C79" s="34">
        <v>2.2000000000000002</v>
      </c>
      <c r="D79" s="33">
        <f t="shared" si="2"/>
        <v>163.92822265625</v>
      </c>
    </row>
    <row r="80" spans="1:4" x14ac:dyDescent="0.25">
      <c r="A80" s="24"/>
      <c r="C80" s="41">
        <v>2.23</v>
      </c>
      <c r="D80" s="33">
        <f t="shared" si="2"/>
        <v>163.82989071811912</v>
      </c>
    </row>
    <row r="81" spans="1:4" x14ac:dyDescent="0.25">
      <c r="A81" s="24"/>
      <c r="C81" s="34">
        <v>2.2599999999999998</v>
      </c>
      <c r="D81" s="33">
        <f t="shared" si="2"/>
        <v>163.73951191330272</v>
      </c>
    </row>
    <row r="82" spans="1:4" x14ac:dyDescent="0.25">
      <c r="A82" s="24"/>
      <c r="C82" s="41">
        <v>2.29</v>
      </c>
      <c r="D82" s="33">
        <f t="shared" si="2"/>
        <v>163.65674940887425</v>
      </c>
    </row>
    <row r="83" spans="1:4" x14ac:dyDescent="0.25">
      <c r="A83" s="24"/>
      <c r="C83" s="34">
        <v>2.3199999999999998</v>
      </c>
      <c r="D83" s="33">
        <f t="shared" si="2"/>
        <v>163.58128114140405</v>
      </c>
    </row>
    <row r="84" spans="1:4" x14ac:dyDescent="0.25">
      <c r="A84" s="24"/>
      <c r="C84" s="41">
        <v>2.35</v>
      </c>
      <c r="D84" s="33">
        <f t="shared" si="2"/>
        <v>163.51279911425274</v>
      </c>
    </row>
    <row r="85" spans="1:4" x14ac:dyDescent="0.25">
      <c r="A85" s="24"/>
      <c r="C85" s="34">
        <v>2.38</v>
      </c>
      <c r="D85" s="33">
        <f t="shared" si="2"/>
        <v>163.45100873061273</v>
      </c>
    </row>
    <row r="86" spans="1:4" x14ac:dyDescent="0.25">
      <c r="A86" s="24"/>
      <c r="C86" s="41">
        <v>2.41</v>
      </c>
      <c r="D86" s="33">
        <f t="shared" si="2"/>
        <v>163.39562816043178</v>
      </c>
    </row>
    <row r="87" spans="1:4" x14ac:dyDescent="0.25">
      <c r="A87" s="24"/>
      <c r="C87" s="34">
        <v>2.44</v>
      </c>
      <c r="D87" s="33">
        <f t="shared" si="2"/>
        <v>163.34638773944431</v>
      </c>
    </row>
    <row r="88" spans="1:4" x14ac:dyDescent="0.25">
      <c r="A88" s="24"/>
      <c r="C88" s="41">
        <v>2.4700000000000002</v>
      </c>
      <c r="D88" s="33">
        <f t="shared" si="2"/>
        <v>163.30302939862293</v>
      </c>
    </row>
    <row r="89" spans="1:4" x14ac:dyDescent="0.25">
      <c r="A89" s="24"/>
      <c r="C89" s="34">
        <v>2.5</v>
      </c>
      <c r="D89" s="33">
        <f t="shared" si="2"/>
        <v>163.26530612244898</v>
      </c>
    </row>
    <row r="90" spans="1:4" x14ac:dyDescent="0.25">
      <c r="A90" s="24"/>
      <c r="C90" s="41">
        <v>2.5299999999999998</v>
      </c>
      <c r="D90" s="33">
        <f t="shared" si="2"/>
        <v>163.2329814344823</v>
      </c>
    </row>
    <row r="91" spans="1:4" x14ac:dyDescent="0.25">
      <c r="A91" s="24"/>
      <c r="C91" s="34">
        <v>2.56</v>
      </c>
      <c r="D91" s="33">
        <f t="shared" si="2"/>
        <v>163.2058289087889</v>
      </c>
    </row>
    <row r="92" spans="1:4" x14ac:dyDescent="0.25">
      <c r="A92" s="24"/>
      <c r="C92" s="41">
        <v>2.59</v>
      </c>
      <c r="D92" s="33">
        <f t="shared" si="2"/>
        <v>163.18363170586051</v>
      </c>
    </row>
    <row r="93" spans="1:4" x14ac:dyDescent="0.25">
      <c r="A93" s="24"/>
      <c r="C93" s="34">
        <v>2.62</v>
      </c>
      <c r="D93" s="33">
        <f t="shared" si="2"/>
        <v>163.16618213173223</v>
      </c>
    </row>
    <row r="94" spans="1:4" x14ac:dyDescent="0.25">
      <c r="A94" s="24"/>
      <c r="C94" s="41">
        <v>2.65</v>
      </c>
      <c r="D94" s="33">
        <f t="shared" si="2"/>
        <v>163.15328121907268</v>
      </c>
    </row>
    <row r="95" spans="1:4" x14ac:dyDescent="0.25">
      <c r="A95" s="24"/>
      <c r="C95" s="34">
        <v>2.68</v>
      </c>
      <c r="D95" s="33">
        <f t="shared" si="2"/>
        <v>163.14473832908686</v>
      </c>
    </row>
    <row r="96" spans="1:4" x14ac:dyDescent="0.25">
      <c r="A96" s="24"/>
      <c r="C96" s="41">
        <v>2.71</v>
      </c>
      <c r="D96" s="33">
        <f t="shared" si="2"/>
        <v>163.14037077313378</v>
      </c>
    </row>
    <row r="97" spans="1:4" x14ac:dyDescent="0.25">
      <c r="A97" s="24"/>
      <c r="C97" s="34">
        <v>2.74</v>
      </c>
      <c r="D97" s="33">
        <f t="shared" si="2"/>
        <v>163.1400034530202</v>
      </c>
    </row>
    <row r="98" spans="1:4" x14ac:dyDescent="0.25">
      <c r="A98" s="24"/>
      <c r="C98" s="41">
        <v>2.77</v>
      </c>
      <c r="D98" s="33">
        <f t="shared" si="2"/>
        <v>163.14346851898824</v>
      </c>
    </row>
    <row r="99" spans="1:4" x14ac:dyDescent="0.25">
      <c r="A99" s="24"/>
      <c r="C99" s="34">
        <v>2.8</v>
      </c>
      <c r="D99" s="33">
        <f t="shared" si="2"/>
        <v>163.15060504446711</v>
      </c>
    </row>
    <row r="100" spans="1:4" x14ac:dyDescent="0.25">
      <c r="A100" s="24"/>
      <c r="C100" s="41">
        <v>2.83</v>
      </c>
      <c r="D100" s="33">
        <f t="shared" si="2"/>
        <v>163.16125871671059</v>
      </c>
    </row>
    <row r="101" spans="1:4" x14ac:dyDescent="0.25">
      <c r="A101" s="24"/>
      <c r="C101" s="34">
        <v>2.86</v>
      </c>
      <c r="D101" s="33">
        <f t="shared" si="2"/>
        <v>163.17528154248882</v>
      </c>
    </row>
    <row r="102" spans="1:4" x14ac:dyDescent="0.25">
      <c r="A102" s="24"/>
      <c r="C102" s="41">
        <v>2.89</v>
      </c>
      <c r="D102" s="33">
        <f t="shared" si="2"/>
        <v>163.19253156804899</v>
      </c>
    </row>
    <row r="103" spans="1:4" x14ac:dyDescent="0.25">
      <c r="A103" s="24"/>
      <c r="C103" s="34">
        <v>2.92</v>
      </c>
      <c r="D103" s="33">
        <f t="shared" si="2"/>
        <v>163.2128726126019</v>
      </c>
    </row>
    <row r="104" spans="1:4" x14ac:dyDescent="0.25">
      <c r="A104" s="24"/>
      <c r="C104" s="41">
        <v>2.95</v>
      </c>
      <c r="D104" s="33">
        <f t="shared" si="2"/>
        <v>163.2361740146317</v>
      </c>
    </row>
    <row r="105" spans="1:4" x14ac:dyDescent="0.25">
      <c r="A105" s="24"/>
      <c r="C105" s="34">
        <v>2.98</v>
      </c>
      <c r="D105" s="33">
        <f t="shared" si="2"/>
        <v>163.262310390365</v>
      </c>
    </row>
    <row r="106" spans="1:4" x14ac:dyDescent="0.25">
      <c r="A106" s="24"/>
      <c r="C106" s="41">
        <v>3.01</v>
      </c>
      <c r="D106" s="33">
        <f t="shared" si="2"/>
        <v>163.29116140377101</v>
      </c>
    </row>
    <row r="107" spans="1:4" x14ac:dyDescent="0.25">
      <c r="A107" s="24"/>
      <c r="C107" s="34">
        <v>3.04</v>
      </c>
      <c r="D107" s="33">
        <f t="shared" si="2"/>
        <v>163.32261154749924</v>
      </c>
    </row>
    <row r="108" spans="1:4" x14ac:dyDescent="0.25">
      <c r="A108" s="24"/>
      <c r="C108" s="41">
        <v>3.07</v>
      </c>
      <c r="D108" s="33">
        <f t="shared" si="2"/>
        <v>163.35654993419303</v>
      </c>
    </row>
    <row r="109" spans="1:4" x14ac:dyDescent="0.25">
      <c r="A109" s="24"/>
      <c r="C109" s="34">
        <v>3.1</v>
      </c>
      <c r="D109" s="33">
        <f t="shared" si="2"/>
        <v>163.39287009764803</v>
      </c>
    </row>
    <row r="110" spans="1:4" x14ac:dyDescent="0.25">
      <c r="A110" s="24"/>
      <c r="C110" s="41">
        <v>3.13</v>
      </c>
      <c r="D110" s="33">
        <f t="shared" si="2"/>
        <v>163.43146980331335</v>
      </c>
    </row>
    <row r="111" spans="1:4" x14ac:dyDescent="0.25">
      <c r="A111" s="24"/>
      <c r="C111" s="34">
        <v>3.16</v>
      </c>
      <c r="D111" s="33">
        <f t="shared" si="2"/>
        <v>163.47225086766045</v>
      </c>
    </row>
    <row r="112" spans="1:4" x14ac:dyDescent="0.25">
      <c r="A112" s="24"/>
      <c r="C112" s="41">
        <v>3.19</v>
      </c>
      <c r="D112" s="33">
        <f t="shared" si="2"/>
        <v>163.51511898597036</v>
      </c>
    </row>
    <row r="113" spans="1:4" x14ac:dyDescent="0.25">
      <c r="A113" s="24"/>
      <c r="C113" s="34">
        <v>3.22</v>
      </c>
      <c r="D113" s="33">
        <f t="shared" si="2"/>
        <v>163.55998356811435</v>
      </c>
    </row>
    <row r="114" spans="1:4" x14ac:dyDescent="0.25">
      <c r="A114" s="24"/>
      <c r="C114" s="41">
        <v>3.25</v>
      </c>
      <c r="D114" s="33">
        <f t="shared" si="2"/>
        <v>163.60675758192551</v>
      </c>
    </row>
    <row r="115" spans="1:4" x14ac:dyDescent="0.25">
      <c r="A115" s="24"/>
      <c r="C115" s="34">
        <v>3.28</v>
      </c>
      <c r="D115" s="33">
        <f t="shared" si="2"/>
        <v>163.65535740378093</v>
      </c>
    </row>
    <row r="116" spans="1:4" x14ac:dyDescent="0.25">
      <c r="A116" s="24"/>
      <c r="C116" s="41">
        <v>3.31</v>
      </c>
      <c r="D116" s="33">
        <f t="shared" si="2"/>
        <v>163.70570267603418</v>
      </c>
    </row>
    <row r="117" spans="1:4" x14ac:dyDescent="0.25">
      <c r="A117" s="24"/>
      <c r="C117" s="34">
        <v>3.34</v>
      </c>
      <c r="D117" s="33">
        <f t="shared" si="2"/>
        <v>163.757716170957</v>
      </c>
    </row>
    <row r="118" spans="1:4" x14ac:dyDescent="0.25">
      <c r="A118" s="24"/>
      <c r="C118" s="41">
        <v>3.37</v>
      </c>
      <c r="D118" s="33">
        <f t="shared" si="2"/>
        <v>163.81132366086757</v>
      </c>
    </row>
    <row r="119" spans="1:4" x14ac:dyDescent="0.25">
      <c r="A119" s="24"/>
      <c r="C119" s="34">
        <v>3.4</v>
      </c>
      <c r="D119" s="33">
        <f t="shared" si="2"/>
        <v>163.86645379413974</v>
      </c>
    </row>
    <row r="120" spans="1:4" x14ac:dyDescent="0.25">
      <c r="A120" s="24"/>
      <c r="C120" s="41">
        <v>3.43</v>
      </c>
      <c r="D120" s="33">
        <f t="shared" si="2"/>
        <v>163.92303797680347</v>
      </c>
    </row>
    <row r="121" spans="1:4" x14ac:dyDescent="0.25">
      <c r="A121" s="24"/>
      <c r="C121" s="34">
        <v>3.46</v>
      </c>
      <c r="D121" s="33">
        <f t="shared" si="2"/>
        <v>163.98101025946278</v>
      </c>
    </row>
    <row r="122" spans="1:4" x14ac:dyDescent="0.25">
      <c r="A122" s="24"/>
      <c r="C122" s="41">
        <v>3.49</v>
      </c>
      <c r="D122" s="33">
        <f t="shared" si="2"/>
        <v>164.04030722927109</v>
      </c>
    </row>
    <row r="123" spans="1:4" x14ac:dyDescent="0.25">
      <c r="A123" s="24"/>
      <c r="C123" s="34">
        <v>3.52</v>
      </c>
      <c r="D123" s="33">
        <f t="shared" si="2"/>
        <v>164.10086790671824</v>
      </c>
    </row>
    <row r="124" spans="1:4" x14ac:dyDescent="0.25">
      <c r="A124" s="24"/>
      <c r="C124" s="41">
        <v>3.55</v>
      </c>
      <c r="D124" s="33">
        <f t="shared" si="2"/>
        <v>164.16263364699543</v>
      </c>
    </row>
    <row r="125" spans="1:4" x14ac:dyDescent="0.25">
      <c r="A125" s="24"/>
      <c r="C125" s="34">
        <v>3.58</v>
      </c>
      <c r="D125" s="33">
        <f t="shared" si="2"/>
        <v>164.22554804571809</v>
      </c>
    </row>
    <row r="126" spans="1:4" x14ac:dyDescent="0.25">
      <c r="A126" s="24"/>
      <c r="C126" s="41">
        <v>3.61</v>
      </c>
      <c r="D126" s="33">
        <f t="shared" si="2"/>
        <v>164.28955684879568</v>
      </c>
    </row>
    <row r="127" spans="1:4" x14ac:dyDescent="0.25">
      <c r="A127" s="24"/>
      <c r="C127" s="34">
        <v>3.64</v>
      </c>
      <c r="D127" s="33">
        <f t="shared" si="2"/>
        <v>164.35460786625117</v>
      </c>
    </row>
    <row r="128" spans="1:4" x14ac:dyDescent="0.25">
      <c r="A128" s="24"/>
      <c r="C128" s="41">
        <v>3.67</v>
      </c>
      <c r="D128" s="33">
        <f t="shared" si="2"/>
        <v>164.42065088980087</v>
      </c>
    </row>
    <row r="129" spans="1:4" x14ac:dyDescent="0.25">
      <c r="A129" s="24"/>
      <c r="C129" s="34">
        <v>3.7</v>
      </c>
      <c r="D129" s="33">
        <f t="shared" si="2"/>
        <v>164.48763761401617</v>
      </c>
    </row>
    <row r="130" spans="1:4" x14ac:dyDescent="0.25">
      <c r="A130" s="24"/>
      <c r="C130" s="41">
        <v>3.73</v>
      </c>
      <c r="D130" s="33">
        <f t="shared" si="2"/>
        <v>164.55552156089777</v>
      </c>
    </row>
    <row r="131" spans="1:4" x14ac:dyDescent="0.25">
      <c r="A131" s="24"/>
      <c r="C131" s="34">
        <v>3.76</v>
      </c>
      <c r="D131" s="33">
        <f t="shared" si="2"/>
        <v>164.62425800770134</v>
      </c>
    </row>
    <row r="132" spans="1:4" x14ac:dyDescent="0.25">
      <c r="A132" s="24"/>
      <c r="C132" s="41">
        <v>3.79</v>
      </c>
      <c r="D132" s="33">
        <f t="shared" si="2"/>
        <v>164.69380391786194</v>
      </c>
    </row>
    <row r="133" spans="1:4" x14ac:dyDescent="0.25">
      <c r="A133" s="24"/>
      <c r="C133" s="34">
        <v>3.82</v>
      </c>
      <c r="D133" s="33">
        <f t="shared" si="2"/>
        <v>164.76411787487228</v>
      </c>
    </row>
    <row r="134" spans="1:4" x14ac:dyDescent="0.25">
      <c r="A134" s="24"/>
      <c r="C134" s="41">
        <v>3.85</v>
      </c>
      <c r="D134" s="33">
        <f t="shared" si="2"/>
        <v>164.83516001897721</v>
      </c>
    </row>
    <row r="135" spans="1:4" x14ac:dyDescent="0.25">
      <c r="A135" s="24"/>
      <c r="C135" s="34">
        <v>3.88</v>
      </c>
      <c r="D135" s="33">
        <f t="shared" si="2"/>
        <v>164.90689198655394</v>
      </c>
    </row>
    <row r="136" spans="1:4" x14ac:dyDescent="0.25">
      <c r="A136" s="24"/>
      <c r="C136" s="41">
        <v>3.91</v>
      </c>
      <c r="D136" s="33">
        <f t="shared" si="2"/>
        <v>164.97927685205329</v>
      </c>
    </row>
    <row r="137" spans="1:4" x14ac:dyDescent="0.25">
      <c r="A137" s="24"/>
      <c r="C137" s="34">
        <v>3.94</v>
      </c>
      <c r="D137" s="33">
        <f t="shared" si="2"/>
        <v>165.05227907238481</v>
      </c>
    </row>
    <row r="138" spans="1:4" x14ac:dyDescent="0.25">
      <c r="A138" s="24"/>
      <c r="C138" s="41">
        <v>3.97</v>
      </c>
      <c r="D138" s="33">
        <f t="shared" ref="D138:D157" si="3">NPV(C138,$E$4:$G$4)+$D$4</f>
        <v>165.1258644336333</v>
      </c>
    </row>
    <row r="139" spans="1:4" x14ac:dyDescent="0.25">
      <c r="A139" s="24"/>
      <c r="C139" s="34">
        <v>4</v>
      </c>
      <c r="D139" s="33">
        <f t="shared" si="3"/>
        <v>165.2</v>
      </c>
    </row>
    <row r="140" spans="1:4" x14ac:dyDescent="0.25">
      <c r="A140" s="24"/>
      <c r="C140" s="41">
        <v>4.03</v>
      </c>
      <c r="D140" s="33">
        <f t="shared" si="3"/>
        <v>165.27465406486809</v>
      </c>
    </row>
    <row r="141" spans="1:4" x14ac:dyDescent="0.25">
      <c r="A141" s="24"/>
      <c r="C141" s="34">
        <v>4.0599999999999996</v>
      </c>
      <c r="D141" s="33">
        <f t="shared" si="3"/>
        <v>165.34979610389522</v>
      </c>
    </row>
    <row r="142" spans="1:4" x14ac:dyDescent="0.25">
      <c r="A142" s="24"/>
      <c r="C142" s="41">
        <v>4.09</v>
      </c>
      <c r="D142" s="33">
        <f t="shared" si="3"/>
        <v>165.42539673004239</v>
      </c>
    </row>
    <row r="143" spans="1:4" x14ac:dyDescent="0.25">
      <c r="A143" s="24"/>
      <c r="C143" s="34">
        <v>4.12</v>
      </c>
      <c r="D143" s="33">
        <f t="shared" si="3"/>
        <v>165.50142765045166</v>
      </c>
    </row>
    <row r="144" spans="1:4" x14ac:dyDescent="0.25">
      <c r="A144" s="24"/>
      <c r="C144" s="41">
        <v>4.1500000000000004</v>
      </c>
      <c r="D144" s="33">
        <f t="shared" si="3"/>
        <v>165.57786162509026</v>
      </c>
    </row>
    <row r="145" spans="1:4" x14ac:dyDescent="0.25">
      <c r="A145" s="24"/>
      <c r="C145" s="34">
        <v>4.18</v>
      </c>
      <c r="D145" s="33">
        <f t="shared" si="3"/>
        <v>165.65467242708189</v>
      </c>
    </row>
    <row r="146" spans="1:4" x14ac:dyDescent="0.25">
      <c r="A146" s="24"/>
      <c r="C146" s="41">
        <v>4.21</v>
      </c>
      <c r="D146" s="33">
        <f t="shared" si="3"/>
        <v>165.73183480465079</v>
      </c>
    </row>
    <row r="147" spans="1:4" x14ac:dyDescent="0.25">
      <c r="A147" s="24"/>
      <c r="C147" s="34">
        <v>4.24</v>
      </c>
      <c r="D147" s="33">
        <f t="shared" si="3"/>
        <v>165.80932444460655</v>
      </c>
    </row>
    <row r="148" spans="1:4" x14ac:dyDescent="0.25">
      <c r="A148" s="24"/>
      <c r="C148" s="41">
        <v>4.2699999999999996</v>
      </c>
      <c r="D148" s="33">
        <f t="shared" si="3"/>
        <v>165.88711793730258</v>
      </c>
    </row>
    <row r="149" spans="1:4" x14ac:dyDescent="0.25">
      <c r="A149" s="24"/>
      <c r="C149" s="34">
        <v>4.3</v>
      </c>
      <c r="D149" s="33">
        <f t="shared" si="3"/>
        <v>165.9651927430026</v>
      </c>
    </row>
    <row r="150" spans="1:4" x14ac:dyDescent="0.25">
      <c r="A150" s="24"/>
      <c r="C150" s="41">
        <v>4.33</v>
      </c>
      <c r="D150" s="33">
        <f t="shared" si="3"/>
        <v>166.04352715959445</v>
      </c>
    </row>
    <row r="151" spans="1:4" x14ac:dyDescent="0.25">
      <c r="A151" s="24"/>
      <c r="C151" s="34">
        <v>4.3600000000000003</v>
      </c>
      <c r="D151" s="33">
        <f t="shared" si="3"/>
        <v>166.12210029159172</v>
      </c>
    </row>
    <row r="152" spans="1:4" x14ac:dyDescent="0.25">
      <c r="A152" s="24"/>
      <c r="C152" s="41">
        <v>4.3899999999999997</v>
      </c>
      <c r="D152" s="33">
        <f t="shared" si="3"/>
        <v>166.20089202036806</v>
      </c>
    </row>
    <row r="153" spans="1:4" x14ac:dyDescent="0.25">
      <c r="A153" s="24"/>
      <c r="C153" s="34">
        <v>4.42</v>
      </c>
      <c r="D153" s="33">
        <f t="shared" si="3"/>
        <v>166.27988297557027</v>
      </c>
    </row>
    <row r="154" spans="1:4" x14ac:dyDescent="0.25">
      <c r="A154" s="24"/>
      <c r="C154" s="41">
        <v>4.45</v>
      </c>
      <c r="D154" s="33">
        <f t="shared" si="3"/>
        <v>166.35905450765966</v>
      </c>
    </row>
    <row r="155" spans="1:4" x14ac:dyDescent="0.25">
      <c r="A155" s="24"/>
      <c r="C155" s="34">
        <v>4.4800000000000004</v>
      </c>
      <c r="D155" s="33">
        <f t="shared" si="3"/>
        <v>166.43838866153345</v>
      </c>
    </row>
    <row r="156" spans="1:4" x14ac:dyDescent="0.25">
      <c r="A156" s="24"/>
      <c r="C156" s="41">
        <v>4.51</v>
      </c>
      <c r="D156" s="33">
        <f t="shared" si="3"/>
        <v>166.51786815117947</v>
      </c>
    </row>
    <row r="157" spans="1:4" x14ac:dyDescent="0.25">
      <c r="A157" s="24"/>
      <c r="C157" s="34">
        <v>4.54</v>
      </c>
      <c r="D157" s="33">
        <f t="shared" si="3"/>
        <v>166.59747633532109</v>
      </c>
    </row>
  </sheetData>
  <mergeCells count="1">
    <mergeCell ref="D2:H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0C34-9A4A-42DD-B28A-2ED468F91E6D}">
  <dimension ref="C1:H14"/>
  <sheetViews>
    <sheetView workbookViewId="0">
      <selection activeCell="C2" sqref="C2:H7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9</v>
      </c>
      <c r="E2" s="47"/>
      <c r="F2" s="47"/>
      <c r="G2" s="47"/>
      <c r="H2" s="47"/>
    </row>
    <row r="3" spans="3:8" x14ac:dyDescent="0.25">
      <c r="C3" s="38">
        <v>0.33088456030695312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-145</v>
      </c>
      <c r="E4" s="26">
        <v>71</v>
      </c>
      <c r="F4" s="26">
        <v>74</v>
      </c>
      <c r="G4" s="26">
        <v>80</v>
      </c>
      <c r="H4" s="26">
        <v>50</v>
      </c>
    </row>
    <row r="5" spans="3:8" x14ac:dyDescent="0.25">
      <c r="C5" s="31" t="s">
        <v>25</v>
      </c>
      <c r="D5" s="27">
        <f>SUM(E5:H5)</f>
        <v>145.0000033119195</v>
      </c>
      <c r="E5" s="28">
        <f>E4/(1+$C$3)^E3</f>
        <v>53.34797781681732</v>
      </c>
      <c r="F5" s="28">
        <f t="shared" ref="F5:H5" si="0">F4/(1+$C$3)^F3</f>
        <v>41.778317506175128</v>
      </c>
      <c r="G5" s="28">
        <f t="shared" si="0"/>
        <v>33.936638835833747</v>
      </c>
      <c r="H5" s="28">
        <f t="shared" si="0"/>
        <v>15.93706915309331</v>
      </c>
    </row>
    <row r="6" spans="3:8" x14ac:dyDescent="0.25">
      <c r="C6" s="32" t="s">
        <v>10</v>
      </c>
      <c r="D6" s="29">
        <f>D5+D4</f>
        <v>3.3119194995379075E-6</v>
      </c>
      <c r="E6" s="26"/>
      <c r="F6" s="26"/>
      <c r="G6" s="26"/>
      <c r="H6" s="26"/>
    </row>
    <row r="9" spans="3:8" ht="15.75" x14ac:dyDescent="0.25">
      <c r="C9" s="48" t="s">
        <v>0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</row>
    <row r="10" spans="3:8" ht="15.75" x14ac:dyDescent="0.25">
      <c r="C10" s="48"/>
      <c r="D10" s="5">
        <v>-145</v>
      </c>
      <c r="E10" s="5">
        <v>71</v>
      </c>
      <c r="F10" s="5">
        <v>74</v>
      </c>
      <c r="G10" s="5">
        <v>80</v>
      </c>
      <c r="H10" s="5">
        <v>50</v>
      </c>
    </row>
    <row r="11" spans="3:8" ht="15.75" x14ac:dyDescent="0.25">
      <c r="C11" s="6" t="s">
        <v>38</v>
      </c>
      <c r="D11" s="7">
        <v>0.33088457949029793</v>
      </c>
      <c r="E11" s="8">
        <f>E10/(1+$D$11)</f>
        <v>53.347977047860581</v>
      </c>
      <c r="F11" s="8">
        <f>F10/(1+$D$11)^2</f>
        <v>41.778316301791392</v>
      </c>
      <c r="G11" s="8">
        <f>G10/(1+$D$11)^3</f>
        <v>33.936637368347576</v>
      </c>
      <c r="H11" s="8">
        <f>H10/(1+$D$11)^4</f>
        <v>15.937068234226885</v>
      </c>
    </row>
    <row r="12" spans="3:8" ht="15.75" x14ac:dyDescent="0.25">
      <c r="C12" s="9" t="s">
        <v>10</v>
      </c>
      <c r="D12" s="8">
        <f>D10+E11+F11+G11+H11</f>
        <v>-1.0477735656877485E-6</v>
      </c>
      <c r="E12" s="8"/>
      <c r="F12" s="8"/>
      <c r="G12" s="8"/>
      <c r="H12" s="8"/>
    </row>
    <row r="13" spans="3:8" ht="15.75" x14ac:dyDescent="0.25">
      <c r="C13" s="10" t="s">
        <v>11</v>
      </c>
      <c r="D13" s="11">
        <f>D11</f>
        <v>0.33088457949029793</v>
      </c>
      <c r="E13" s="42">
        <f>E10*(1+$D$13)^3</f>
        <v>167.37073677481345</v>
      </c>
      <c r="F13" s="42">
        <f>F10*(1+$D$13)^2</f>
        <v>131.07277853045497</v>
      </c>
      <c r="G13" s="42">
        <f>G10*(1+$D$13)</f>
        <v>106.47076635922383</v>
      </c>
      <c r="H13" s="42">
        <f>H10</f>
        <v>50</v>
      </c>
    </row>
    <row r="14" spans="3:8" ht="15.75" x14ac:dyDescent="0.25">
      <c r="C14" s="10" t="s">
        <v>12</v>
      </c>
      <c r="D14" s="42">
        <f>SUM(E13:H13)</f>
        <v>454.91428166449225</v>
      </c>
      <c r="E14" s="12"/>
      <c r="F14" s="12"/>
      <c r="G14" s="10" t="s">
        <v>13</v>
      </c>
      <c r="H14" s="13">
        <f>(-D14/D10)^(1/4)-1</f>
        <v>0.33088457708604668</v>
      </c>
    </row>
  </sheetData>
  <mergeCells count="2">
    <mergeCell ref="D2:H2"/>
    <mergeCell ref="C9:C10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2572-BE03-4732-B841-78907FE43E4C}">
  <dimension ref="C1:H17"/>
  <sheetViews>
    <sheetView workbookViewId="0">
      <selection sqref="A1:XFD1048576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9</v>
      </c>
      <c r="E2" s="47"/>
      <c r="F2" s="47"/>
      <c r="G2" s="47"/>
      <c r="H2" s="47"/>
    </row>
    <row r="3" spans="3:8" x14ac:dyDescent="0.25">
      <c r="C3" s="38">
        <v>0.12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-700</v>
      </c>
      <c r="E4" s="26">
        <v>100</v>
      </c>
      <c r="F4" s="26">
        <v>800</v>
      </c>
      <c r="G4" s="26">
        <v>-400</v>
      </c>
      <c r="H4" s="26">
        <v>200</v>
      </c>
    </row>
    <row r="5" spans="3:8" x14ac:dyDescent="0.25">
      <c r="C5" s="31" t="s">
        <v>25</v>
      </c>
      <c r="D5" s="27">
        <f>SUM(E5:H5)</f>
        <v>569.43233288213241</v>
      </c>
      <c r="E5" s="28">
        <f>E4/(1+$C$3)^E3</f>
        <v>89.285714285714278</v>
      </c>
      <c r="F5" s="28">
        <f t="shared" ref="F5:H5" si="0">F4/(1+$C$3)^F3</f>
        <v>637.75510204081627</v>
      </c>
      <c r="G5" s="28">
        <f t="shared" si="0"/>
        <v>-284.71209912536438</v>
      </c>
      <c r="H5" s="28">
        <f t="shared" si="0"/>
        <v>127.10361568096623</v>
      </c>
    </row>
    <row r="6" spans="3:8" x14ac:dyDescent="0.25">
      <c r="C6" s="32" t="s">
        <v>10</v>
      </c>
      <c r="D6" s="29">
        <f>D5+D4</f>
        <v>-130.56766711786759</v>
      </c>
      <c r="E6" s="26"/>
      <c r="F6" s="26"/>
      <c r="G6" s="26"/>
      <c r="H6" s="26"/>
    </row>
    <row r="9" spans="3:8" ht="15.75" x14ac:dyDescent="0.25">
      <c r="C9" s="48" t="s">
        <v>0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</row>
    <row r="10" spans="3:8" ht="15.75" x14ac:dyDescent="0.25">
      <c r="C10" s="48"/>
      <c r="D10" s="5">
        <v>-700</v>
      </c>
      <c r="E10" s="5">
        <v>100</v>
      </c>
      <c r="F10" s="5">
        <v>800</v>
      </c>
      <c r="G10" s="5">
        <v>-400</v>
      </c>
      <c r="H10" s="5">
        <v>200</v>
      </c>
    </row>
    <row r="11" spans="3:8" ht="15.75" x14ac:dyDescent="0.25">
      <c r="C11" s="6" t="s">
        <v>38</v>
      </c>
      <c r="D11" s="7">
        <v>0</v>
      </c>
      <c r="E11" s="8">
        <f>E10/(1+$D$11)</f>
        <v>100</v>
      </c>
      <c r="F11" s="8">
        <f>F10/(1+$D$11)^2</f>
        <v>800</v>
      </c>
      <c r="G11" s="8">
        <f>G10/(1+$D$11)^3</f>
        <v>-400</v>
      </c>
      <c r="H11" s="8">
        <f>H10/(1+$D$11)^4</f>
        <v>200</v>
      </c>
    </row>
    <row r="12" spans="3:8" ht="15.75" x14ac:dyDescent="0.25">
      <c r="C12" s="9" t="s">
        <v>10</v>
      </c>
      <c r="D12" s="8">
        <f>D10+E11+F11+G11+H11</f>
        <v>0</v>
      </c>
      <c r="E12" s="8"/>
      <c r="F12" s="8"/>
      <c r="G12" s="8"/>
      <c r="H12" s="8"/>
    </row>
    <row r="13" spans="3:8" ht="15.75" x14ac:dyDescent="0.25">
      <c r="C13" s="10" t="s">
        <v>11</v>
      </c>
      <c r="D13" s="11">
        <v>0.2</v>
      </c>
      <c r="E13" s="42">
        <f>E10*(1+$D$13)^(H3-E3)</f>
        <v>172.8</v>
      </c>
      <c r="F13" s="42">
        <f>F10*(1+$D$13)^(H3-F3)</f>
        <v>1152</v>
      </c>
      <c r="G13" s="42"/>
      <c r="H13" s="42">
        <f>H10</f>
        <v>200</v>
      </c>
    </row>
    <row r="14" spans="3:8" ht="15.75" x14ac:dyDescent="0.25">
      <c r="C14" s="10" t="s">
        <v>39</v>
      </c>
      <c r="D14" s="11">
        <v>0.28000000000000003</v>
      </c>
      <c r="E14" s="43"/>
      <c r="F14" s="43"/>
      <c r="G14" s="42">
        <f>G10/(1+$D$14)^(G3)</f>
        <v>-190.73486328124997</v>
      </c>
      <c r="H14" s="42"/>
    </row>
    <row r="15" spans="3:8" ht="15.75" x14ac:dyDescent="0.25">
      <c r="C15" s="10" t="s">
        <v>25</v>
      </c>
      <c r="D15" s="42">
        <f>SUM(E14:H14)+D10</f>
        <v>-890.73486328125</v>
      </c>
      <c r="E15" s="12"/>
      <c r="F15" s="12"/>
      <c r="G15" s="10" t="s">
        <v>40</v>
      </c>
      <c r="H15" s="44">
        <f>SUM(E13:H13)</f>
        <v>1524.8</v>
      </c>
    </row>
    <row r="17" spans="3:8" ht="15.75" x14ac:dyDescent="0.25">
      <c r="C17" s="45" t="s">
        <v>41</v>
      </c>
      <c r="D17" s="22">
        <f>H15/(1+C3)^(H3)+D15</f>
        <v>78.303102670436488</v>
      </c>
      <c r="G17" s="10" t="s">
        <v>13</v>
      </c>
      <c r="H17" s="13">
        <f>(+H15/-D15)^(1/H3)-1</f>
        <v>0.14384218177444441</v>
      </c>
    </row>
  </sheetData>
  <mergeCells count="2">
    <mergeCell ref="D2:H2"/>
    <mergeCell ref="C9:C10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AD2F-32B9-46BF-AC94-B3DB5B757E23}">
  <dimension ref="C1:H171"/>
  <sheetViews>
    <sheetView workbookViewId="0">
      <selection activeCell="D12" sqref="D12:H12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7</v>
      </c>
      <c r="E2" s="47"/>
      <c r="F2" s="47"/>
      <c r="G2" s="47"/>
      <c r="H2" s="47"/>
    </row>
    <row r="3" spans="3:8" x14ac:dyDescent="0.25">
      <c r="C3" s="38">
        <v>0.1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-10000</v>
      </c>
      <c r="E4" s="26">
        <v>6000</v>
      </c>
      <c r="F4" s="26">
        <v>5000</v>
      </c>
      <c r="G4" s="26">
        <v>4000</v>
      </c>
      <c r="H4" s="26">
        <v>3000</v>
      </c>
    </row>
    <row r="5" spans="3:8" x14ac:dyDescent="0.25">
      <c r="C5" s="31" t="s">
        <v>25</v>
      </c>
      <c r="D5" s="27">
        <f>SUM(E5:H5)</f>
        <v>14641.076429205652</v>
      </c>
      <c r="E5" s="28">
        <f>E4/(1+$C$3)^E3</f>
        <v>5454.545454545454</v>
      </c>
      <c r="F5" s="28">
        <f t="shared" ref="F5:H5" si="0">F4/(1+$C$3)^F3</f>
        <v>4132.2314049586766</v>
      </c>
      <c r="G5" s="28">
        <f t="shared" si="0"/>
        <v>3005.2592036063102</v>
      </c>
      <c r="H5" s="28">
        <f t="shared" si="0"/>
        <v>2049.0403660952115</v>
      </c>
    </row>
    <row r="6" spans="3:8" ht="15.75" thickBot="1" x14ac:dyDescent="0.3">
      <c r="C6" s="32" t="s">
        <v>10</v>
      </c>
      <c r="D6" s="29">
        <f>D5+D4</f>
        <v>4641.0764292056519</v>
      </c>
      <c r="E6" s="26"/>
      <c r="F6" s="26"/>
      <c r="G6" s="32" t="s">
        <v>38</v>
      </c>
      <c r="H6" s="46">
        <v>0.32979999999999998</v>
      </c>
    </row>
    <row r="7" spans="3:8" ht="15.75" customHeight="1" x14ac:dyDescent="0.25">
      <c r="C7" s="25" t="s">
        <v>6</v>
      </c>
      <c r="D7" s="47" t="s">
        <v>8</v>
      </c>
      <c r="E7" s="47"/>
      <c r="F7" s="47"/>
      <c r="G7" s="47"/>
      <c r="H7" s="47"/>
    </row>
    <row r="8" spans="3:8" x14ac:dyDescent="0.25">
      <c r="C8" s="38">
        <v>0.1</v>
      </c>
      <c r="D8" s="2">
        <v>0</v>
      </c>
      <c r="E8" s="2">
        <v>1</v>
      </c>
      <c r="F8" s="2">
        <v>2</v>
      </c>
      <c r="G8" s="2">
        <v>3</v>
      </c>
      <c r="H8" s="2">
        <v>4</v>
      </c>
    </row>
    <row r="9" spans="3:8" x14ac:dyDescent="0.25">
      <c r="C9" s="31" t="s">
        <v>18</v>
      </c>
      <c r="D9" s="26">
        <v>-10000</v>
      </c>
      <c r="E9" s="26">
        <v>1000</v>
      </c>
      <c r="F9" s="26">
        <v>1000</v>
      </c>
      <c r="G9" s="26">
        <v>9000</v>
      </c>
      <c r="H9" s="26">
        <v>12000</v>
      </c>
    </row>
    <row r="10" spans="3:8" x14ac:dyDescent="0.25">
      <c r="C10" s="31" t="s">
        <v>25</v>
      </c>
      <c r="D10" s="27">
        <f>SUM(E10:H10)</f>
        <v>16693.531862577689</v>
      </c>
      <c r="E10" s="28">
        <f>E9/(1+$C$8)^E8</f>
        <v>909.09090909090901</v>
      </c>
      <c r="F10" s="28">
        <f t="shared" ref="F10:H10" si="1">F9/(1+$C$8)^F8</f>
        <v>826.44628099173542</v>
      </c>
      <c r="G10" s="28">
        <f t="shared" si="1"/>
        <v>6761.833208114198</v>
      </c>
      <c r="H10" s="28">
        <f t="shared" si="1"/>
        <v>8196.1614643808462</v>
      </c>
    </row>
    <row r="11" spans="3:8" ht="15.75" thickBot="1" x14ac:dyDescent="0.3">
      <c r="C11" s="32" t="s">
        <v>10</v>
      </c>
      <c r="D11" s="29">
        <f>D10+D9</f>
        <v>6693.531862577689</v>
      </c>
      <c r="E11" s="26"/>
      <c r="F11" s="26"/>
      <c r="G11" s="32" t="s">
        <v>38</v>
      </c>
      <c r="H11" s="46">
        <v>0.28610000000000002</v>
      </c>
    </row>
    <row r="12" spans="3:8" x14ac:dyDescent="0.25">
      <c r="C12" s="25" t="s">
        <v>6</v>
      </c>
      <c r="D12" s="47" t="s">
        <v>45</v>
      </c>
      <c r="E12" s="47"/>
      <c r="F12" s="47"/>
      <c r="G12" s="47"/>
      <c r="H12" s="47"/>
    </row>
    <row r="13" spans="3:8" x14ac:dyDescent="0.25">
      <c r="C13" s="38">
        <v>0.1</v>
      </c>
      <c r="D13" s="2">
        <v>0</v>
      </c>
      <c r="E13" s="2">
        <v>1</v>
      </c>
      <c r="F13" s="2">
        <v>2</v>
      </c>
      <c r="G13" s="2">
        <v>3</v>
      </c>
      <c r="H13" s="2">
        <v>4</v>
      </c>
    </row>
    <row r="14" spans="3:8" x14ac:dyDescent="0.25">
      <c r="C14" s="31" t="s">
        <v>18</v>
      </c>
      <c r="D14" s="26">
        <f>D4-D9</f>
        <v>0</v>
      </c>
      <c r="E14" s="26">
        <f>E9-E4</f>
        <v>-5000</v>
      </c>
      <c r="F14" s="26">
        <f>F9-F4</f>
        <v>-4000</v>
      </c>
      <c r="G14" s="26">
        <f>G9-G4</f>
        <v>5000</v>
      </c>
      <c r="H14" s="26">
        <f>H9-H4</f>
        <v>9000</v>
      </c>
    </row>
    <row r="15" spans="3:8" x14ac:dyDescent="0.25">
      <c r="C15" s="31" t="s">
        <v>25</v>
      </c>
      <c r="D15" s="27">
        <f>SUM(E15:H15)</f>
        <v>2052.4554333720357</v>
      </c>
      <c r="E15" s="28">
        <f>E14/(1+$C$13)^E13</f>
        <v>-4545.454545454545</v>
      </c>
      <c r="F15" s="28">
        <f t="shared" ref="F15:H15" si="2">F14/(1+$C$13)^F13</f>
        <v>-3305.7851239669417</v>
      </c>
      <c r="G15" s="28">
        <f t="shared" si="2"/>
        <v>3756.5740045078878</v>
      </c>
      <c r="H15" s="28">
        <f t="shared" si="2"/>
        <v>6147.1210982856346</v>
      </c>
    </row>
    <row r="16" spans="3:8" x14ac:dyDescent="0.25">
      <c r="C16" s="32" t="s">
        <v>10</v>
      </c>
      <c r="D16" s="29">
        <f>D15+D14</f>
        <v>2052.4554333720357</v>
      </c>
      <c r="E16" s="26"/>
      <c r="F16" s="26"/>
      <c r="G16" s="32" t="s">
        <v>38</v>
      </c>
      <c r="H16" s="46">
        <v>0.2225</v>
      </c>
    </row>
    <row r="22" spans="3:6" x14ac:dyDescent="0.25">
      <c r="C22" s="17" t="s">
        <v>37</v>
      </c>
      <c r="D22" s="17" t="s">
        <v>42</v>
      </c>
      <c r="E22" s="17" t="s">
        <v>43</v>
      </c>
      <c r="F22" s="17" t="s">
        <v>44</v>
      </c>
    </row>
    <row r="23" spans="3:6" x14ac:dyDescent="0.25">
      <c r="C23" s="34">
        <v>0.1</v>
      </c>
      <c r="D23" s="33">
        <f>NPV(C23,$E$4:$H$4)+$D$4</f>
        <v>4641.0764292056519</v>
      </c>
      <c r="E23" s="33">
        <f>NPV(C23,$E$9:$H$9)+$D$9</f>
        <v>6693.531862577689</v>
      </c>
      <c r="F23" s="33">
        <f>NPV(C23,$E$14:$H$14)+$D$14</f>
        <v>2052.4554333720348</v>
      </c>
    </row>
    <row r="24" spans="3:6" x14ac:dyDescent="0.25">
      <c r="C24" s="41">
        <v>0.10199999999999999</v>
      </c>
      <c r="D24" s="33">
        <f t="shared" ref="D24:D87" si="3">NPV(C24,$E$4:$H$4)+$D$4</f>
        <v>4585.0241432927287</v>
      </c>
      <c r="E24" s="33">
        <f t="shared" ref="E24:E87" si="4">NPV(C24,$E$9:$H$9)+$D$9</f>
        <v>6592.7973923895952</v>
      </c>
      <c r="F24" s="33">
        <f t="shared" ref="F24:F87" si="5">NPV(C24,$E$14:$H$14)+$D$14</f>
        <v>2007.7732490968633</v>
      </c>
    </row>
    <row r="25" spans="3:6" x14ac:dyDescent="0.25">
      <c r="C25" s="34">
        <v>0.104</v>
      </c>
      <c r="D25" s="33">
        <f t="shared" si="3"/>
        <v>4529.3412400057314</v>
      </c>
      <c r="E25" s="33">
        <f t="shared" si="4"/>
        <v>6492.887015735254</v>
      </c>
      <c r="F25" s="33">
        <f t="shared" si="5"/>
        <v>1963.5457757295242</v>
      </c>
    </row>
    <row r="26" spans="3:6" x14ac:dyDescent="0.25">
      <c r="C26" s="41">
        <v>0.106</v>
      </c>
      <c r="D26" s="33">
        <f t="shared" si="3"/>
        <v>4474.0244204758128</v>
      </c>
      <c r="E26" s="33">
        <f t="shared" si="4"/>
        <v>6393.7923834566463</v>
      </c>
      <c r="F26" s="33">
        <f t="shared" si="5"/>
        <v>1919.7679629808367</v>
      </c>
    </row>
    <row r="27" spans="3:6" x14ac:dyDescent="0.25">
      <c r="C27" s="34">
        <v>0.108</v>
      </c>
      <c r="D27" s="33">
        <f t="shared" si="3"/>
        <v>4419.0704223402008</v>
      </c>
      <c r="E27" s="33">
        <f t="shared" si="4"/>
        <v>6295.5052467136939</v>
      </c>
      <c r="F27" s="33">
        <f t="shared" si="5"/>
        <v>1876.4348243734953</v>
      </c>
    </row>
    <row r="28" spans="3:6" x14ac:dyDescent="0.25">
      <c r="C28" s="41">
        <v>0.11</v>
      </c>
      <c r="D28" s="33">
        <f t="shared" si="3"/>
        <v>4364.4760192644808</v>
      </c>
      <c r="E28" s="33">
        <f t="shared" si="4"/>
        <v>6198.01745559351</v>
      </c>
      <c r="F28" s="33">
        <f t="shared" si="5"/>
        <v>1833.5414363290279</v>
      </c>
    </row>
    <row r="29" spans="3:6" x14ac:dyDescent="0.25">
      <c r="C29" s="34">
        <v>0.112</v>
      </c>
      <c r="D29" s="33">
        <f t="shared" si="3"/>
        <v>4310.2380204720594</v>
      </c>
      <c r="E29" s="33">
        <f t="shared" si="4"/>
        <v>6101.3209577414455</v>
      </c>
      <c r="F29" s="33">
        <f t="shared" si="5"/>
        <v>1791.0829372693836</v>
      </c>
    </row>
    <row r="30" spans="3:6" x14ac:dyDescent="0.25">
      <c r="C30" s="41">
        <v>0.114</v>
      </c>
      <c r="D30" s="33">
        <f t="shared" si="3"/>
        <v>4256.3532702806951</v>
      </c>
      <c r="E30" s="33">
        <f t="shared" si="4"/>
        <v>6005.4077970136095</v>
      </c>
      <c r="F30" s="33">
        <f t="shared" si="5"/>
        <v>1749.0545267329142</v>
      </c>
    </row>
    <row r="31" spans="3:6" x14ac:dyDescent="0.25">
      <c r="C31" s="34">
        <v>0.11600000000000001</v>
      </c>
      <c r="D31" s="33">
        <f t="shared" si="3"/>
        <v>4202.8186476459487</v>
      </c>
      <c r="E31" s="33">
        <f t="shared" si="4"/>
        <v>5910.2701121503997</v>
      </c>
      <c r="F31" s="33">
        <f t="shared" si="5"/>
        <v>1707.4514645044505</v>
      </c>
    </row>
    <row r="32" spans="3:6" x14ac:dyDescent="0.25">
      <c r="C32" s="41">
        <v>0.11799999999999999</v>
      </c>
      <c r="D32" s="33">
        <f t="shared" si="3"/>
        <v>4149.6310657115027</v>
      </c>
      <c r="E32" s="33">
        <f t="shared" si="4"/>
        <v>5815.9001354707907</v>
      </c>
      <c r="F32" s="33">
        <f t="shared" si="5"/>
        <v>1666.2690697592875</v>
      </c>
    </row>
    <row r="33" spans="3:6" x14ac:dyDescent="0.25">
      <c r="C33" s="34">
        <v>0.12</v>
      </c>
      <c r="D33" s="33">
        <f t="shared" si="3"/>
        <v>4096.7874713660949</v>
      </c>
      <c r="E33" s="33">
        <f t="shared" si="4"/>
        <v>5722.2901915868315</v>
      </c>
      <c r="F33" s="33">
        <f t="shared" si="5"/>
        <v>1625.5027202207405</v>
      </c>
    </row>
    <row r="34" spans="3:6" x14ac:dyDescent="0.25">
      <c r="C34" s="41">
        <v>0.122</v>
      </c>
      <c r="D34" s="33">
        <f t="shared" si="3"/>
        <v>4044.2848448072091</v>
      </c>
      <c r="E34" s="33">
        <f t="shared" si="4"/>
        <v>5629.4326961383777</v>
      </c>
      <c r="F34" s="33">
        <f t="shared" si="5"/>
        <v>1585.1478513311647</v>
      </c>
    </row>
    <row r="35" spans="3:6" x14ac:dyDescent="0.25">
      <c r="C35" s="34">
        <v>0.124</v>
      </c>
      <c r="D35" s="33">
        <f t="shared" si="3"/>
        <v>3992.1201991110538</v>
      </c>
      <c r="E35" s="33">
        <f t="shared" si="4"/>
        <v>5537.3201545470783</v>
      </c>
      <c r="F35" s="33">
        <f t="shared" si="5"/>
        <v>1545.1999554360289</v>
      </c>
    </row>
    <row r="36" spans="3:6" x14ac:dyDescent="0.25">
      <c r="C36" s="41">
        <v>0.126</v>
      </c>
      <c r="D36" s="33">
        <f t="shared" si="3"/>
        <v>3940.2905798090978</v>
      </c>
      <c r="E36" s="33">
        <f t="shared" si="4"/>
        <v>5445.9451607901101</v>
      </c>
      <c r="F36" s="33">
        <f t="shared" si="5"/>
        <v>1505.6545809810109</v>
      </c>
    </row>
    <row r="37" spans="3:6" x14ac:dyDescent="0.25">
      <c r="C37" s="34">
        <v>0.128</v>
      </c>
      <c r="D37" s="33">
        <f t="shared" si="3"/>
        <v>3888.793064470734</v>
      </c>
      <c r="E37" s="33">
        <f t="shared" si="4"/>
        <v>5355.300396192406</v>
      </c>
      <c r="F37" s="33">
        <f t="shared" si="5"/>
        <v>1466.5073317216759</v>
      </c>
    </row>
    <row r="38" spans="3:6" x14ac:dyDescent="0.25">
      <c r="C38" s="41">
        <v>0.13</v>
      </c>
      <c r="D38" s="33">
        <f t="shared" si="3"/>
        <v>3837.624762292231</v>
      </c>
      <c r="E38" s="33">
        <f t="shared" si="4"/>
        <v>5265.3786282379679</v>
      </c>
      <c r="F38" s="33">
        <f t="shared" si="5"/>
        <v>1427.753865945738</v>
      </c>
    </row>
    <row r="39" spans="3:6" x14ac:dyDescent="0.25">
      <c r="C39" s="34">
        <v>0.13200000000000001</v>
      </c>
      <c r="D39" s="33">
        <f t="shared" si="3"/>
        <v>3786.7828136916178</v>
      </c>
      <c r="E39" s="33">
        <f t="shared" si="4"/>
        <v>5176.1727093990758</v>
      </c>
      <c r="F39" s="33">
        <f t="shared" si="5"/>
        <v>1389.3898957074603</v>
      </c>
    </row>
    <row r="40" spans="3:6" x14ac:dyDescent="0.25">
      <c r="C40" s="41">
        <v>0.13400000000000001</v>
      </c>
      <c r="D40" s="33">
        <f t="shared" si="3"/>
        <v>3736.264389909682</v>
      </c>
      <c r="E40" s="33">
        <f t="shared" si="4"/>
        <v>5087.6755759838888</v>
      </c>
      <c r="F40" s="33">
        <f t="shared" si="5"/>
        <v>1351.4111860742041</v>
      </c>
    </row>
    <row r="41" spans="3:6" x14ac:dyDescent="0.25">
      <c r="C41" s="34">
        <v>0.13600000000000001</v>
      </c>
      <c r="D41" s="33">
        <f t="shared" si="3"/>
        <v>3686.0666926166723</v>
      </c>
      <c r="E41" s="33">
        <f t="shared" si="4"/>
        <v>4999.8802470013616</v>
      </c>
      <c r="F41" s="33">
        <f t="shared" si="5"/>
        <v>1313.8135543846909</v>
      </c>
    </row>
    <row r="42" spans="3:6" x14ac:dyDescent="0.25">
      <c r="C42" s="41">
        <v>0.13800000000000001</v>
      </c>
      <c r="D42" s="33">
        <f t="shared" si="3"/>
        <v>3636.186953524917</v>
      </c>
      <c r="E42" s="33">
        <f t="shared" si="4"/>
        <v>4912.7798230439203</v>
      </c>
      <c r="F42" s="33">
        <f t="shared" si="5"/>
        <v>1276.5928695190039</v>
      </c>
    </row>
    <row r="43" spans="3:6" x14ac:dyDescent="0.25">
      <c r="C43" s="34">
        <v>0.14000000000000001</v>
      </c>
      <c r="D43" s="33">
        <f t="shared" si="3"/>
        <v>3586.6224340069675</v>
      </c>
      <c r="E43" s="33">
        <f t="shared" si="4"/>
        <v>4826.3674851868564</v>
      </c>
      <c r="F43" s="33">
        <f t="shared" si="5"/>
        <v>1239.7450511798907</v>
      </c>
    </row>
    <row r="44" spans="3:6" x14ac:dyDescent="0.25">
      <c r="C44" s="41">
        <v>0.14199999999999999</v>
      </c>
      <c r="D44" s="33">
        <f t="shared" si="3"/>
        <v>3537.3704247194746</v>
      </c>
      <c r="E44" s="33">
        <f t="shared" si="4"/>
        <v>4740.6364939048817</v>
      </c>
      <c r="F44" s="33">
        <f t="shared" si="5"/>
        <v>1203.2660691854071</v>
      </c>
    </row>
    <row r="45" spans="3:6" x14ac:dyDescent="0.25">
      <c r="C45" s="34">
        <v>0.14399999999999999</v>
      </c>
      <c r="D45" s="33">
        <f t="shared" si="3"/>
        <v>3488.4282452324005</v>
      </c>
      <c r="E45" s="33">
        <f t="shared" si="4"/>
        <v>4655.5801880048803</v>
      </c>
      <c r="F45" s="33">
        <f t="shared" si="5"/>
        <v>1167.1519427724811</v>
      </c>
    </row>
    <row r="46" spans="3:6" x14ac:dyDescent="0.25">
      <c r="C46" s="41">
        <v>0.14599999999999999</v>
      </c>
      <c r="D46" s="33">
        <f t="shared" si="3"/>
        <v>3439.7932436637348</v>
      </c>
      <c r="E46" s="33">
        <f t="shared" si="4"/>
        <v>4571.1919835751232</v>
      </c>
      <c r="F46" s="33">
        <f t="shared" si="5"/>
        <v>1131.398739911386</v>
      </c>
    </row>
    <row r="47" spans="3:6" x14ac:dyDescent="0.25">
      <c r="C47" s="34">
        <v>0.14799999999999999</v>
      </c>
      <c r="D47" s="33">
        <f t="shared" si="3"/>
        <v>3391.4627963194725</v>
      </c>
      <c r="E47" s="33">
        <f t="shared" si="4"/>
        <v>4487.4653729503152</v>
      </c>
      <c r="F47" s="33">
        <f t="shared" si="5"/>
        <v>1096.002576630842</v>
      </c>
    </row>
    <row r="48" spans="3:6" x14ac:dyDescent="0.25">
      <c r="C48" s="41">
        <v>0.15</v>
      </c>
      <c r="D48" s="33">
        <f t="shared" si="3"/>
        <v>3343.4343073388118</v>
      </c>
      <c r="E48" s="33">
        <f t="shared" si="4"/>
        <v>4404.393923692387</v>
      </c>
      <c r="F48" s="33">
        <f t="shared" si="5"/>
        <v>1060.9596163535746</v>
      </c>
    </row>
    <row r="49" spans="3:6" x14ac:dyDescent="0.25">
      <c r="C49" s="34">
        <v>0.152</v>
      </c>
      <c r="D49" s="33">
        <f t="shared" si="3"/>
        <v>3295.7052083444978</v>
      </c>
      <c r="E49" s="33">
        <f t="shared" si="4"/>
        <v>4321.9712775866647</v>
      </c>
      <c r="F49" s="33">
        <f t="shared" si="5"/>
        <v>1026.2660692421675</v>
      </c>
    </row>
    <row r="50" spans="3:6" x14ac:dyDescent="0.25">
      <c r="C50" s="41">
        <v>0.154</v>
      </c>
      <c r="D50" s="33">
        <f t="shared" si="3"/>
        <v>3248.2729580982141</v>
      </c>
      <c r="E50" s="33">
        <f t="shared" si="4"/>
        <v>4240.1911496532484</v>
      </c>
      <c r="F50" s="33">
        <f t="shared" si="5"/>
        <v>991.91819155503561</v>
      </c>
    </row>
    <row r="51" spans="3:6" x14ac:dyDescent="0.25">
      <c r="C51" s="34">
        <v>0.156</v>
      </c>
      <c r="D51" s="33">
        <f t="shared" si="3"/>
        <v>3201.1350421609386</v>
      </c>
      <c r="E51" s="33">
        <f t="shared" si="4"/>
        <v>4159.0473271732608</v>
      </c>
      <c r="F51" s="33">
        <f t="shared" si="5"/>
        <v>957.91228501232217</v>
      </c>
    </row>
    <row r="52" spans="3:6" x14ac:dyDescent="0.25">
      <c r="C52" s="41">
        <v>0.158</v>
      </c>
      <c r="D52" s="33">
        <f t="shared" si="3"/>
        <v>3154.2889725581936</v>
      </c>
      <c r="E52" s="33">
        <f t="shared" si="4"/>
        <v>4078.5336687297549</v>
      </c>
      <c r="F52" s="33">
        <f t="shared" si="5"/>
        <v>924.24469617155785</v>
      </c>
    </row>
    <row r="53" spans="3:6" x14ac:dyDescent="0.25">
      <c r="C53" s="34">
        <v>0.16</v>
      </c>
      <c r="D53" s="33">
        <f t="shared" si="3"/>
        <v>3107.7322874501078</v>
      </c>
      <c r="E53" s="33">
        <f t="shared" si="4"/>
        <v>3998.644103263061</v>
      </c>
      <c r="F53" s="33">
        <f t="shared" si="5"/>
        <v>890.911815812952</v>
      </c>
    </row>
    <row r="54" spans="3:6" x14ac:dyDescent="0.25">
      <c r="C54" s="41">
        <v>0.16200000000000001</v>
      </c>
      <c r="D54" s="33">
        <f t="shared" si="3"/>
        <v>3061.4625508061981</v>
      </c>
      <c r="E54" s="33">
        <f t="shared" si="4"/>
        <v>3919.37262914028</v>
      </c>
      <c r="F54" s="33">
        <f t="shared" si="5"/>
        <v>857.91007833407969</v>
      </c>
    </row>
    <row r="55" spans="3:6" x14ac:dyDescent="0.25">
      <c r="C55" s="34">
        <v>0.16400000000000001</v>
      </c>
      <c r="D55" s="33">
        <f t="shared" si="3"/>
        <v>3015.4773520848084</v>
      </c>
      <c r="E55" s="33">
        <f t="shared" si="4"/>
        <v>3840.7133132386825</v>
      </c>
      <c r="F55" s="33">
        <f t="shared" si="5"/>
        <v>825.23596115387454</v>
      </c>
    </row>
    <row r="56" spans="3:6" x14ac:dyDescent="0.25">
      <c r="C56" s="41">
        <v>0.16600000000000001</v>
      </c>
      <c r="D56" s="33">
        <f t="shared" si="3"/>
        <v>2969.7743059171426</v>
      </c>
      <c r="E56" s="33">
        <f t="shared" si="4"/>
        <v>3762.6602900428661</v>
      </c>
      <c r="F56" s="33">
        <f t="shared" si="5"/>
        <v>792.88598412572435</v>
      </c>
    </row>
    <row r="57" spans="3:6" x14ac:dyDescent="0.25">
      <c r="C57" s="34">
        <v>0.16800000000000001</v>
      </c>
      <c r="D57" s="33">
        <f t="shared" si="3"/>
        <v>2924.3510517957784</v>
      </c>
      <c r="E57" s="33">
        <f t="shared" si="4"/>
        <v>3685.2077607553238</v>
      </c>
      <c r="F57" s="33">
        <f t="shared" si="5"/>
        <v>760.85670895954445</v>
      </c>
    </row>
    <row r="58" spans="3:6" x14ac:dyDescent="0.25">
      <c r="C58" s="41">
        <v>0.17</v>
      </c>
      <c r="D58" s="33">
        <f t="shared" si="3"/>
        <v>2879.20525376765</v>
      </c>
      <c r="E58" s="33">
        <f t="shared" si="4"/>
        <v>3608.3499924203043</v>
      </c>
      <c r="F58" s="33">
        <f t="shared" si="5"/>
        <v>729.14473865265541</v>
      </c>
    </row>
    <row r="59" spans="3:6" x14ac:dyDescent="0.25">
      <c r="C59" s="34">
        <v>0.17199999999999999</v>
      </c>
      <c r="D59" s="33">
        <f t="shared" si="3"/>
        <v>2834.3346001313421</v>
      </c>
      <c r="E59" s="33">
        <f t="shared" si="4"/>
        <v>3532.0813170606561</v>
      </c>
      <c r="F59" s="33">
        <f t="shared" si="5"/>
        <v>697.74671692931383</v>
      </c>
    </row>
    <row r="60" spans="3:6" x14ac:dyDescent="0.25">
      <c r="C60" s="41">
        <v>0.17399999999999999</v>
      </c>
      <c r="D60" s="33">
        <f t="shared" si="3"/>
        <v>2789.7368031387305</v>
      </c>
      <c r="E60" s="33">
        <f t="shared" si="4"/>
        <v>3456.3961308275193</v>
      </c>
      <c r="F60" s="33">
        <f t="shared" si="5"/>
        <v>666.65932768878827</v>
      </c>
    </row>
    <row r="61" spans="3:6" x14ac:dyDescent="0.25">
      <c r="C61" s="34">
        <v>0.17599999999999899</v>
      </c>
      <c r="D61" s="33">
        <f t="shared" si="3"/>
        <v>2745.4095987008259</v>
      </c>
      <c r="E61" s="33">
        <f t="shared" si="4"/>
        <v>3381.2888931626258</v>
      </c>
      <c r="F61" s="33">
        <f t="shared" si="5"/>
        <v>635.87929446179839</v>
      </c>
    </row>
    <row r="62" spans="3:6" x14ac:dyDescent="0.25">
      <c r="C62" s="41">
        <v>0.17799999999999899</v>
      </c>
      <c r="D62" s="33">
        <f t="shared" si="3"/>
        <v>2701.3507460977016</v>
      </c>
      <c r="E62" s="33">
        <f t="shared" si="4"/>
        <v>3306.7541259728296</v>
      </c>
      <c r="F62" s="33">
        <f t="shared" si="5"/>
        <v>605.40337987512783</v>
      </c>
    </row>
    <row r="63" spans="3:6" x14ac:dyDescent="0.25">
      <c r="C63" s="34">
        <v>0.17999999999999899</v>
      </c>
      <c r="D63" s="33">
        <f t="shared" si="3"/>
        <v>2657.5580276926848</v>
      </c>
      <c r="E63" s="33">
        <f t="shared" si="4"/>
        <v>3232.7864128171477</v>
      </c>
      <c r="F63" s="33">
        <f t="shared" si="5"/>
        <v>575.22838512446458</v>
      </c>
    </row>
    <row r="64" spans="3:6" x14ac:dyDescent="0.25">
      <c r="C64" s="41">
        <v>0.181999999999999</v>
      </c>
      <c r="D64" s="33">
        <f t="shared" si="3"/>
        <v>2614.0292486503968</v>
      </c>
      <c r="E64" s="33">
        <f t="shared" si="4"/>
        <v>3159.3803981054734</v>
      </c>
      <c r="F64" s="33">
        <f t="shared" si="5"/>
        <v>545.3511494550761</v>
      </c>
    </row>
    <row r="65" spans="3:6" x14ac:dyDescent="0.25">
      <c r="C65" s="34">
        <v>0.183999999999999</v>
      </c>
      <c r="D65" s="33">
        <f t="shared" si="3"/>
        <v>2570.7622366588512</v>
      </c>
      <c r="E65" s="33">
        <f t="shared" si="4"/>
        <v>3086.5307863092148</v>
      </c>
      <c r="F65" s="33">
        <f t="shared" si="5"/>
        <v>515.768549650365</v>
      </c>
    </row>
    <row r="66" spans="3:6" x14ac:dyDescent="0.25">
      <c r="C66" s="41">
        <v>0.185999999999999</v>
      </c>
      <c r="D66" s="33">
        <f t="shared" si="3"/>
        <v>2527.7548416554</v>
      </c>
      <c r="E66" s="33">
        <f t="shared" si="4"/>
        <v>3014.2323411835077</v>
      </c>
      <c r="F66" s="33">
        <f t="shared" si="5"/>
        <v>486.47749952810665</v>
      </c>
    </row>
    <row r="67" spans="3:6" x14ac:dyDescent="0.25">
      <c r="C67" s="34">
        <v>0.188</v>
      </c>
      <c r="D67" s="33">
        <f t="shared" si="3"/>
        <v>2485.0049355565479</v>
      </c>
      <c r="E67" s="33">
        <f t="shared" si="4"/>
        <v>2942.4798850008137</v>
      </c>
      <c r="F67" s="33">
        <f t="shared" si="5"/>
        <v>457.47494944426501</v>
      </c>
    </row>
    <row r="68" spans="3:6" x14ac:dyDescent="0.25">
      <c r="C68" s="41">
        <v>0.19</v>
      </c>
      <c r="D68" s="33">
        <f t="shared" si="3"/>
        <v>2442.5104119915959</v>
      </c>
      <c r="E68" s="33">
        <f t="shared" si="4"/>
        <v>2871.2682977958648</v>
      </c>
      <c r="F68" s="33">
        <f t="shared" si="5"/>
        <v>428.75788580426729</v>
      </c>
    </row>
    <row r="69" spans="3:6" x14ac:dyDescent="0.25">
      <c r="C69" s="34">
        <v>0.191999999999999</v>
      </c>
      <c r="D69" s="33">
        <f t="shared" si="3"/>
        <v>2400.2691860398518</v>
      </c>
      <c r="E69" s="33">
        <f t="shared" si="4"/>
        <v>2800.5925166213892</v>
      </c>
      <c r="F69" s="33">
        <f t="shared" si="5"/>
        <v>400.32333058153785</v>
      </c>
    </row>
    <row r="70" spans="3:6" x14ac:dyDescent="0.25">
      <c r="C70" s="41">
        <v>0.19399999999999901</v>
      </c>
      <c r="D70" s="33">
        <f t="shared" si="3"/>
        <v>2358.2791939715826</v>
      </c>
      <c r="E70" s="33">
        <f t="shared" si="4"/>
        <v>2730.447534814828</v>
      </c>
      <c r="F70" s="33">
        <f t="shared" si="5"/>
        <v>372.16834084324387</v>
      </c>
    </row>
    <row r="71" spans="3:6" x14ac:dyDescent="0.25">
      <c r="C71" s="34">
        <v>0.19599999999999901</v>
      </c>
      <c r="D71" s="33">
        <f t="shared" si="3"/>
        <v>2316.5383929926775</v>
      </c>
      <c r="E71" s="33">
        <f t="shared" si="4"/>
        <v>2660.8284012758795</v>
      </c>
      <c r="F71" s="33">
        <f t="shared" si="5"/>
        <v>344.29000828320284</v>
      </c>
    </row>
    <row r="72" spans="3:6" x14ac:dyDescent="0.25">
      <c r="C72" s="41">
        <v>0.19799999999999901</v>
      </c>
      <c r="D72" s="33">
        <f t="shared" si="3"/>
        <v>2275.0447609926614</v>
      </c>
      <c r="E72" s="33">
        <f t="shared" si="4"/>
        <v>2591.7302197543067</v>
      </c>
      <c r="F72" s="33">
        <f t="shared" si="5"/>
        <v>316.68545876164546</v>
      </c>
    </row>
    <row r="73" spans="3:6" x14ac:dyDescent="0.25">
      <c r="C73" s="34">
        <v>0.19999999999999901</v>
      </c>
      <c r="D73" s="33">
        <f t="shared" si="3"/>
        <v>2233.7962962963156</v>
      </c>
      <c r="E73" s="33">
        <f t="shared" si="4"/>
        <v>2523.1481481481806</v>
      </c>
      <c r="F73" s="33">
        <f t="shared" si="5"/>
        <v>289.35185185186532</v>
      </c>
    </row>
    <row r="74" spans="3:6" x14ac:dyDescent="0.25">
      <c r="C74" s="41">
        <v>0.20199999999999901</v>
      </c>
      <c r="D74" s="33">
        <f t="shared" si="3"/>
        <v>2192.7910174187036</v>
      </c>
      <c r="E74" s="33">
        <f t="shared" si="4"/>
        <v>2455.0773978123016</v>
      </c>
      <c r="F74" s="33">
        <f t="shared" si="5"/>
        <v>262.28638039359811</v>
      </c>
    </row>
    <row r="75" spans="3:6" x14ac:dyDescent="0.25">
      <c r="C75" s="34">
        <v>0.20399999999999899</v>
      </c>
      <c r="D75" s="33">
        <f t="shared" si="3"/>
        <v>2152.0269628235692</v>
      </c>
      <c r="E75" s="33">
        <f t="shared" si="4"/>
        <v>2387.5132328765976</v>
      </c>
      <c r="F75" s="33">
        <f t="shared" si="5"/>
        <v>235.48627005302828</v>
      </c>
    </row>
    <row r="76" spans="3:6" x14ac:dyDescent="0.25">
      <c r="C76" s="41">
        <v>0.20599999999999899</v>
      </c>
      <c r="D76" s="33">
        <f t="shared" si="3"/>
        <v>2111.5021906850779</v>
      </c>
      <c r="E76" s="33">
        <f t="shared" si="4"/>
        <v>2320.4509695743782</v>
      </c>
      <c r="F76" s="33">
        <f t="shared" si="5"/>
        <v>208.94877888929912</v>
      </c>
    </row>
    <row r="77" spans="3:6" x14ac:dyDescent="0.25">
      <c r="C77" s="34">
        <v>0.20799999999999899</v>
      </c>
      <c r="D77" s="33">
        <f t="shared" si="3"/>
        <v>2071.214778652833</v>
      </c>
      <c r="E77" s="33">
        <f t="shared" si="4"/>
        <v>2253.8859755802623</v>
      </c>
      <c r="F77" s="33">
        <f t="shared" si="5"/>
        <v>182.67119692742989</v>
      </c>
    </row>
    <row r="78" spans="3:6" x14ac:dyDescent="0.25">
      <c r="C78" s="41">
        <v>0.20999999999999899</v>
      </c>
      <c r="D78" s="33">
        <f t="shared" si="3"/>
        <v>2031.1628236200959</v>
      </c>
      <c r="E78" s="33">
        <f t="shared" si="4"/>
        <v>2187.8136693576362</v>
      </c>
      <c r="F78" s="33">
        <f t="shared" si="5"/>
        <v>156.65084573753913</v>
      </c>
    </row>
    <row r="79" spans="3:6" x14ac:dyDescent="0.25">
      <c r="C79" s="34">
        <v>0.21199999999999899</v>
      </c>
      <c r="D79" s="33">
        <f t="shared" si="3"/>
        <v>1991.3444414952137</v>
      </c>
      <c r="E79" s="33">
        <f t="shared" si="4"/>
        <v>2122.2295195154784</v>
      </c>
      <c r="F79" s="33">
        <f t="shared" si="5"/>
        <v>130.88507802026345</v>
      </c>
    </row>
    <row r="80" spans="3:6" x14ac:dyDescent="0.25">
      <c r="C80" s="41">
        <v>0.213999999999999</v>
      </c>
      <c r="D80" s="33">
        <f t="shared" si="3"/>
        <v>1951.7577669761558</v>
      </c>
      <c r="E80" s="33">
        <f t="shared" si="4"/>
        <v>2057.1290441744277</v>
      </c>
      <c r="F80" s="33">
        <f t="shared" si="5"/>
        <v>105.3712771982711</v>
      </c>
    </row>
    <row r="81" spans="3:6" x14ac:dyDescent="0.25">
      <c r="C81" s="34">
        <v>0.215999999999999</v>
      </c>
      <c r="D81" s="33">
        <f t="shared" si="3"/>
        <v>1912.4009533281223</v>
      </c>
      <c r="E81" s="33">
        <f t="shared" si="4"/>
        <v>1992.5078103418964</v>
      </c>
      <c r="F81" s="33">
        <f t="shared" si="5"/>
        <v>80.106857013774459</v>
      </c>
    </row>
    <row r="82" spans="3:6" x14ac:dyDescent="0.25">
      <c r="C82" s="41">
        <v>0.217999999999999</v>
      </c>
      <c r="D82" s="33">
        <f t="shared" si="3"/>
        <v>1873.2721721642029</v>
      </c>
      <c r="E82" s="33">
        <f t="shared" si="4"/>
        <v>1928.3614332961442</v>
      </c>
      <c r="F82" s="33">
        <f t="shared" si="5"/>
        <v>55.089261131944085</v>
      </c>
    </row>
    <row r="83" spans="3:6" x14ac:dyDescent="0.25">
      <c r="C83" s="34">
        <v>0.219999999999999</v>
      </c>
      <c r="D83" s="33">
        <f t="shared" si="3"/>
        <v>1834.3696132290006</v>
      </c>
      <c r="E83" s="33">
        <f t="shared" si="4"/>
        <v>1864.685575979127</v>
      </c>
      <c r="F83" s="33">
        <f t="shared" si="5"/>
        <v>30.315962750125355</v>
      </c>
    </row>
    <row r="84" spans="3:6" x14ac:dyDescent="0.25">
      <c r="C84" s="41">
        <v>0.221999999999999</v>
      </c>
      <c r="D84" s="33">
        <f t="shared" si="3"/>
        <v>1795.6914841852122</v>
      </c>
      <c r="E84" s="33">
        <f t="shared" si="4"/>
        <v>1801.4759483979742</v>
      </c>
      <c r="F84" s="33">
        <f t="shared" si="5"/>
        <v>5.7844642127607768</v>
      </c>
    </row>
    <row r="85" spans="3:6" x14ac:dyDescent="0.25">
      <c r="C85" s="34">
        <v>0.22399999999999901</v>
      </c>
      <c r="D85" s="33">
        <f t="shared" si="3"/>
        <v>1757.2360104030813</v>
      </c>
      <c r="E85" s="33">
        <f t="shared" si="4"/>
        <v>1738.7283070350277</v>
      </c>
      <c r="F85" s="33">
        <f t="shared" si="5"/>
        <v>-18.507703368054162</v>
      </c>
    </row>
    <row r="86" spans="3:6" x14ac:dyDescent="0.25">
      <c r="C86" s="41">
        <v>0.22599999999999901</v>
      </c>
      <c r="D86" s="33">
        <f t="shared" si="3"/>
        <v>1719.0014347527194</v>
      </c>
      <c r="E86" s="33">
        <f t="shared" si="4"/>
        <v>1676.4384542662046</v>
      </c>
      <c r="F86" s="33">
        <f t="shared" si="5"/>
        <v>-42.562980486514768</v>
      </c>
    </row>
    <row r="87" spans="3:6" x14ac:dyDescent="0.25">
      <c r="C87" s="34">
        <v>0.22799999999999901</v>
      </c>
      <c r="D87" s="33">
        <f t="shared" si="3"/>
        <v>1680.9860173992292</v>
      </c>
      <c r="E87" s="33">
        <f t="shared" si="4"/>
        <v>1614.6022377876398</v>
      </c>
      <c r="F87" s="33">
        <f t="shared" si="5"/>
        <v>-66.383779611589588</v>
      </c>
    </row>
    <row r="88" spans="3:6" x14ac:dyDescent="0.25">
      <c r="C88" s="41">
        <v>0.22999999999999901</v>
      </c>
      <c r="D88" s="33">
        <f t="shared" ref="D88:D151" si="6">NPV(C88,$E$4:$H$4)+$D$4</f>
        <v>1643.1880356005749</v>
      </c>
      <c r="E88" s="33">
        <f t="shared" ref="E88:E151" si="7">NPV(C88,$E$9:$H$9)+$D$9</f>
        <v>1553.2155500504123</v>
      </c>
      <c r="F88" s="33">
        <f t="shared" ref="F88:F151" si="8">NPV(C88,$E$14:$H$14)+$D$14</f>
        <v>-89.972485550160698</v>
      </c>
    </row>
    <row r="89" spans="3:6" x14ac:dyDescent="0.25">
      <c r="C89" s="34">
        <v>0.23199999999999901</v>
      </c>
      <c r="D89" s="33">
        <f t="shared" si="6"/>
        <v>1605.605783508192</v>
      </c>
      <c r="E89" s="33">
        <f t="shared" si="7"/>
        <v>1492.2743277032823</v>
      </c>
      <c r="F89" s="33">
        <f t="shared" si="8"/>
        <v>-113.33145580490827</v>
      </c>
    </row>
    <row r="90" spans="3:6" x14ac:dyDescent="0.25">
      <c r="C90" s="41">
        <v>0.23399999999999899</v>
      </c>
      <c r="D90" s="33">
        <f t="shared" si="6"/>
        <v>1568.2375719702741</v>
      </c>
      <c r="E90" s="33">
        <f t="shared" si="7"/>
        <v>1431.774551043276</v>
      </c>
      <c r="F90" s="33">
        <f t="shared" si="8"/>
        <v>-136.46302092699912</v>
      </c>
    </row>
    <row r="91" spans="3:6" x14ac:dyDescent="0.25">
      <c r="C91" s="34">
        <v>0.23599999999999899</v>
      </c>
      <c r="D91" s="33">
        <f t="shared" si="6"/>
        <v>1531.0817283376891</v>
      </c>
      <c r="E91" s="33">
        <f t="shared" si="7"/>
        <v>1371.7122434740013</v>
      </c>
      <c r="F91" s="33">
        <f t="shared" si="8"/>
        <v>-159.36948486369101</v>
      </c>
    </row>
    <row r="92" spans="3:6" x14ac:dyDescent="0.25">
      <c r="C92" s="41">
        <v>0.23799999999999899</v>
      </c>
      <c r="D92" s="33">
        <f t="shared" si="6"/>
        <v>1494.136596272494</v>
      </c>
      <c r="E92" s="33">
        <f t="shared" si="7"/>
        <v>1312.0834709715618</v>
      </c>
      <c r="F92" s="33">
        <f t="shared" si="8"/>
        <v>-182.05312530093303</v>
      </c>
    </row>
    <row r="93" spans="3:6" x14ac:dyDescent="0.25">
      <c r="C93" s="34">
        <v>0.23999999999999899</v>
      </c>
      <c r="D93" s="33">
        <f t="shared" si="6"/>
        <v>1457.400535559038</v>
      </c>
      <c r="E93" s="33">
        <f t="shared" si="7"/>
        <v>1252.8843415580504</v>
      </c>
      <c r="F93" s="33">
        <f t="shared" si="8"/>
        <v>-204.51619400098937</v>
      </c>
    </row>
    <row r="94" spans="3:6" x14ac:dyDescent="0.25">
      <c r="C94" s="41">
        <v>0.24199999999999899</v>
      </c>
      <c r="D94" s="33">
        <f t="shared" si="6"/>
        <v>1420.8719219175273</v>
      </c>
      <c r="E94" s="33">
        <f t="shared" si="7"/>
        <v>1194.1110047822549</v>
      </c>
      <c r="F94" s="33">
        <f t="shared" si="8"/>
        <v>-226.76091713527222</v>
      </c>
    </row>
    <row r="95" spans="3:6" x14ac:dyDescent="0.25">
      <c r="C95" s="34">
        <v>0.243999999999999</v>
      </c>
      <c r="D95" s="33">
        <f t="shared" si="6"/>
        <v>1384.5491468201544</v>
      </c>
      <c r="E95" s="33">
        <f t="shared" si="7"/>
        <v>1135.7596512078399</v>
      </c>
      <c r="F95" s="33">
        <f t="shared" si="8"/>
        <v>-248.78949561231414</v>
      </c>
    </row>
    <row r="96" spans="3:6" x14ac:dyDescent="0.25">
      <c r="C96" s="41">
        <v>0.245999999999999</v>
      </c>
      <c r="D96" s="33">
        <f t="shared" si="6"/>
        <v>1348.4306173095792</v>
      </c>
      <c r="E96" s="33">
        <f t="shared" si="7"/>
        <v>1077.8265119084426</v>
      </c>
      <c r="F96" s="33">
        <f t="shared" si="8"/>
        <v>-270.604105401136</v>
      </c>
    </row>
    <row r="97" spans="3:6" x14ac:dyDescent="0.25">
      <c r="C97" s="34">
        <v>0.247999999999999</v>
      </c>
      <c r="D97" s="33">
        <f t="shared" si="6"/>
        <v>1312.5147558199205</v>
      </c>
      <c r="E97" s="33">
        <f t="shared" si="7"/>
        <v>1020.3078579700414</v>
      </c>
      <c r="F97" s="33">
        <f t="shared" si="8"/>
        <v>-292.20689784987843</v>
      </c>
    </row>
    <row r="98" spans="3:6" x14ac:dyDescent="0.25">
      <c r="C98" s="41">
        <v>0.249999999999999</v>
      </c>
      <c r="D98" s="33">
        <f t="shared" si="6"/>
        <v>1276.8000000000175</v>
      </c>
      <c r="E98" s="33">
        <f t="shared" si="7"/>
        <v>963.20000000002437</v>
      </c>
      <c r="F98" s="33">
        <f t="shared" si="8"/>
        <v>-313.59999999999002</v>
      </c>
    </row>
    <row r="99" spans="3:6" x14ac:dyDescent="0.25">
      <c r="C99" s="34">
        <v>0.251999999999999</v>
      </c>
      <c r="D99" s="33">
        <f t="shared" si="6"/>
        <v>1241.2848025391213</v>
      </c>
      <c r="E99" s="33">
        <f t="shared" si="7"/>
        <v>906.49928764329525</v>
      </c>
      <c r="F99" s="33">
        <f t="shared" si="8"/>
        <v>-334.78551489582645</v>
      </c>
    </row>
    <row r="100" spans="3:6" x14ac:dyDescent="0.25">
      <c r="C100" s="41">
        <v>0.253999999999999</v>
      </c>
      <c r="D100" s="33">
        <f t="shared" si="6"/>
        <v>1205.9676309948154</v>
      </c>
      <c r="E100" s="33">
        <f t="shared" si="7"/>
        <v>850.20210910488095</v>
      </c>
      <c r="F100" s="33">
        <f t="shared" si="8"/>
        <v>-355.76552188993173</v>
      </c>
    </row>
    <row r="101" spans="3:6" x14ac:dyDescent="0.25">
      <c r="C101" s="34">
        <v>0.25599999999999901</v>
      </c>
      <c r="D101" s="33">
        <f t="shared" si="6"/>
        <v>1170.8469676232671</v>
      </c>
      <c r="E101" s="33">
        <f t="shared" si="7"/>
        <v>794.30489067936833</v>
      </c>
      <c r="F101" s="33">
        <f t="shared" si="8"/>
        <v>-376.54207694389913</v>
      </c>
    </row>
    <row r="102" spans="3:6" x14ac:dyDescent="0.25">
      <c r="C102" s="41">
        <v>0.25799999999999901</v>
      </c>
      <c r="D102" s="33">
        <f t="shared" si="6"/>
        <v>1135.9213092116479</v>
      </c>
      <c r="E102" s="33">
        <f t="shared" si="7"/>
        <v>738.80409628661619</v>
      </c>
      <c r="F102" s="33">
        <f t="shared" si="8"/>
        <v>-397.1172129250312</v>
      </c>
    </row>
    <row r="103" spans="3:6" x14ac:dyDescent="0.25">
      <c r="C103" s="34">
        <v>0.25999999999999901</v>
      </c>
      <c r="D103" s="33">
        <f t="shared" si="6"/>
        <v>1101.1891669128308</v>
      </c>
      <c r="E103" s="33">
        <f t="shared" si="7"/>
        <v>683.6962270141139</v>
      </c>
      <c r="F103" s="33">
        <f t="shared" si="8"/>
        <v>-417.49293989871603</v>
      </c>
    </row>
    <row r="104" spans="3:6" x14ac:dyDescent="0.25">
      <c r="C104" s="41">
        <v>0.26199999999999901</v>
      </c>
      <c r="D104" s="33">
        <f t="shared" si="6"/>
        <v>1066.6490660821655</v>
      </c>
      <c r="E104" s="33">
        <f t="shared" si="7"/>
        <v>628.97782066541549</v>
      </c>
      <c r="F104" s="33">
        <f t="shared" si="8"/>
        <v>-437.67124541674883</v>
      </c>
    </row>
    <row r="105" spans="3:6" x14ac:dyDescent="0.25">
      <c r="C105" s="34">
        <v>0.26399999999999901</v>
      </c>
      <c r="D105" s="33">
        <f t="shared" si="6"/>
        <v>1032.2995461164974</v>
      </c>
      <c r="E105" s="33">
        <f t="shared" si="7"/>
        <v>574.64545131500927</v>
      </c>
      <c r="F105" s="33">
        <f t="shared" si="8"/>
        <v>-457.65409480148668</v>
      </c>
    </row>
    <row r="106" spans="3:6" x14ac:dyDescent="0.25">
      <c r="C106" s="41">
        <v>0.26599999999999902</v>
      </c>
      <c r="D106" s="33">
        <f t="shared" si="6"/>
        <v>998.13916029517168</v>
      </c>
      <c r="E106" s="33">
        <f t="shared" si="7"/>
        <v>520.69572886908827</v>
      </c>
      <c r="F106" s="33">
        <f t="shared" si="8"/>
        <v>-477.44343142608369</v>
      </c>
    </row>
    <row r="107" spans="3:6" x14ac:dyDescent="0.25">
      <c r="C107" s="34">
        <v>0.26799999999999902</v>
      </c>
      <c r="D107" s="33">
        <f t="shared" si="6"/>
        <v>964.16647562324215</v>
      </c>
      <c r="E107" s="33">
        <f t="shared" si="7"/>
        <v>467.12529863255077</v>
      </c>
      <c r="F107" s="33">
        <f t="shared" si="8"/>
        <v>-497.04117699069201</v>
      </c>
    </row>
    <row r="108" spans="3:6" x14ac:dyDescent="0.25">
      <c r="C108" s="41">
        <v>0.26999999999999902</v>
      </c>
      <c r="D108" s="33">
        <f t="shared" si="6"/>
        <v>930.38007267658395</v>
      </c>
      <c r="E108" s="33">
        <f t="shared" si="7"/>
        <v>413.93084088173237</v>
      </c>
      <c r="F108" s="33">
        <f t="shared" si="8"/>
        <v>-516.4492317948534</v>
      </c>
    </row>
    <row r="109" spans="3:6" x14ac:dyDescent="0.25">
      <c r="C109" s="34">
        <v>0.27199999999999902</v>
      </c>
      <c r="D109" s="33">
        <f t="shared" si="6"/>
        <v>896.77854544915863</v>
      </c>
      <c r="E109" s="33">
        <f t="shared" si="7"/>
        <v>361.10907044316991</v>
      </c>
      <c r="F109" s="33">
        <f t="shared" si="8"/>
        <v>-535.66947500598917</v>
      </c>
    </row>
    <row r="110" spans="3:6" x14ac:dyDescent="0.25">
      <c r="C110" s="41">
        <v>0.27399999999999902</v>
      </c>
      <c r="D110" s="33">
        <f t="shared" si="6"/>
        <v>863.36050120212894</v>
      </c>
      <c r="E110" s="33">
        <f t="shared" si="7"/>
        <v>308.65673627792967</v>
      </c>
      <c r="F110" s="33">
        <f t="shared" si="8"/>
        <v>-554.70376492420019</v>
      </c>
    </row>
    <row r="111" spans="3:6" x14ac:dyDescent="0.25">
      <c r="C111" s="34">
        <v>0.27599999999999902</v>
      </c>
      <c r="D111" s="33">
        <f t="shared" si="6"/>
        <v>830.1245603150619</v>
      </c>
      <c r="E111" s="33">
        <f t="shared" si="7"/>
        <v>256.57062107178353</v>
      </c>
      <c r="F111" s="33">
        <f t="shared" si="8"/>
        <v>-573.55393924327882</v>
      </c>
    </row>
    <row r="112" spans="3:6" x14ac:dyDescent="0.25">
      <c r="C112" s="41">
        <v>0.27799999999999903</v>
      </c>
      <c r="D112" s="33">
        <f t="shared" si="6"/>
        <v>797.06935613892165</v>
      </c>
      <c r="E112" s="33">
        <f t="shared" si="7"/>
        <v>204.8475408307695</v>
      </c>
      <c r="F112" s="33">
        <f t="shared" si="8"/>
        <v>-592.22181530815124</v>
      </c>
    </row>
    <row r="113" spans="3:6" x14ac:dyDescent="0.25">
      <c r="C113" s="34">
        <v>0.27999999999999903</v>
      </c>
      <c r="D113" s="33">
        <f t="shared" si="6"/>
        <v>764.19353485109241</v>
      </c>
      <c r="E113" s="33">
        <f t="shared" si="7"/>
        <v>153.48434448245098</v>
      </c>
      <c r="F113" s="33">
        <f t="shared" si="8"/>
        <v>-610.70919036864223</v>
      </c>
    </row>
    <row r="114" spans="3:6" x14ac:dyDescent="0.25">
      <c r="C114" s="41">
        <v>0.28199999999999897</v>
      </c>
      <c r="D114" s="33">
        <f t="shared" si="6"/>
        <v>731.49575531215487</v>
      </c>
      <c r="E114" s="33">
        <f t="shared" si="7"/>
        <v>102.47791348237115</v>
      </c>
      <c r="F114" s="33">
        <f t="shared" si="8"/>
        <v>-629.01784182978338</v>
      </c>
    </row>
    <row r="115" spans="3:6" x14ac:dyDescent="0.25">
      <c r="C115" s="34">
        <v>0.28399999999999898</v>
      </c>
      <c r="D115" s="33">
        <f t="shared" si="6"/>
        <v>698.97468892459983</v>
      </c>
      <c r="E115" s="33">
        <f t="shared" si="7"/>
        <v>51.825161426033446</v>
      </c>
      <c r="F115" s="33">
        <f t="shared" si="8"/>
        <v>-647.1495274985657</v>
      </c>
    </row>
    <row r="116" spans="3:6" x14ac:dyDescent="0.25">
      <c r="C116" s="41">
        <v>0.28599999999999898</v>
      </c>
      <c r="D116" s="33">
        <f t="shared" si="6"/>
        <v>666.62901949328625</v>
      </c>
      <c r="E116" s="33">
        <f t="shared" si="7"/>
        <v>1.5230336659751629</v>
      </c>
      <c r="F116" s="33">
        <f t="shared" si="8"/>
        <v>-665.10598582731188</v>
      </c>
    </row>
    <row r="117" spans="3:6" x14ac:dyDescent="0.25">
      <c r="C117" s="34">
        <v>0.28799999999999898</v>
      </c>
      <c r="D117" s="33">
        <f t="shared" si="6"/>
        <v>634.45744308774192</v>
      </c>
      <c r="E117" s="33">
        <f t="shared" si="7"/>
        <v>-48.431493065900213</v>
      </c>
      <c r="F117" s="33">
        <f t="shared" si="8"/>
        <v>-682.88893615364168</v>
      </c>
    </row>
    <row r="118" spans="3:6" x14ac:dyDescent="0.25">
      <c r="C118" s="41">
        <v>0.28999999999999898</v>
      </c>
      <c r="D118" s="33">
        <f t="shared" si="6"/>
        <v>602.45866790619039</v>
      </c>
      <c r="E118" s="33">
        <f t="shared" si="7"/>
        <v>-98.041411030939344</v>
      </c>
      <c r="F118" s="33">
        <f t="shared" si="8"/>
        <v>-700.50007893712871</v>
      </c>
    </row>
    <row r="119" spans="3:6" x14ac:dyDescent="0.25">
      <c r="C119" s="34">
        <v>0.29199999999999898</v>
      </c>
      <c r="D119" s="33">
        <f t="shared" si="6"/>
        <v>570.63141414134225</v>
      </c>
      <c r="E119" s="33">
        <f t="shared" si="7"/>
        <v>-147.30968185132951</v>
      </c>
      <c r="F119" s="33">
        <f t="shared" si="8"/>
        <v>-717.94109599267313</v>
      </c>
    </row>
    <row r="120" spans="3:6" x14ac:dyDescent="0.25">
      <c r="C120" s="41">
        <v>0.29399999999999898</v>
      </c>
      <c r="D120" s="33">
        <f t="shared" si="6"/>
        <v>538.97441384788362</v>
      </c>
      <c r="E120" s="33">
        <f t="shared" si="7"/>
        <v>-196.23923687276692</v>
      </c>
      <c r="F120" s="33">
        <f t="shared" si="8"/>
        <v>-735.21365072065089</v>
      </c>
    </row>
    <row r="121" spans="3:6" x14ac:dyDescent="0.25">
      <c r="C121" s="34">
        <v>0.29599999999999899</v>
      </c>
      <c r="D121" s="33">
        <f t="shared" si="6"/>
        <v>507.48641081165442</v>
      </c>
      <c r="E121" s="33">
        <f t="shared" si="7"/>
        <v>-244.8329775222337</v>
      </c>
      <c r="F121" s="33">
        <f t="shared" si="8"/>
        <v>-752.31938833388972</v>
      </c>
    </row>
    <row r="122" spans="3:6" x14ac:dyDescent="0.25">
      <c r="C122" s="41">
        <v>0.29799999999999899</v>
      </c>
      <c r="D122" s="33">
        <f t="shared" si="6"/>
        <v>476.16616042051101</v>
      </c>
      <c r="E122" s="33">
        <f t="shared" si="7"/>
        <v>-293.09377566101102</v>
      </c>
      <c r="F122" s="33">
        <f t="shared" si="8"/>
        <v>-769.25993608152328</v>
      </c>
    </row>
    <row r="123" spans="3:6" x14ac:dyDescent="0.25">
      <c r="C123" s="34">
        <v>0.29999999999999899</v>
      </c>
      <c r="D123" s="33">
        <f t="shared" si="6"/>
        <v>445.01242953679684</v>
      </c>
      <c r="E123" s="33">
        <f t="shared" si="7"/>
        <v>-341.02447393296097</v>
      </c>
      <c r="F123" s="33">
        <f t="shared" si="8"/>
        <v>-786.0369034697585</v>
      </c>
    </row>
    <row r="124" spans="3:6" x14ac:dyDescent="0.25">
      <c r="C124" s="41">
        <v>0.30199999999999899</v>
      </c>
      <c r="D124" s="33">
        <f t="shared" si="6"/>
        <v>414.02399637145209</v>
      </c>
      <c r="E124" s="33">
        <f t="shared" si="7"/>
        <v>-388.62788610815187</v>
      </c>
      <c r="F124" s="33">
        <f t="shared" si="8"/>
        <v>-802.65188247960475</v>
      </c>
    </row>
    <row r="125" spans="3:6" x14ac:dyDescent="0.25">
      <c r="C125" s="34">
        <v>0.30399999999999899</v>
      </c>
      <c r="D125" s="33">
        <f t="shared" si="6"/>
        <v>383.19965035971654</v>
      </c>
      <c r="E125" s="33">
        <f t="shared" si="7"/>
        <v>-435.90679742192697</v>
      </c>
      <c r="F125" s="33">
        <f t="shared" si="8"/>
        <v>-819.10644778164283</v>
      </c>
    </row>
    <row r="126" spans="3:6" x14ac:dyDescent="0.25">
      <c r="C126" s="41">
        <v>0.305999999999999</v>
      </c>
      <c r="D126" s="33">
        <f t="shared" si="6"/>
        <v>352.53819203838611</v>
      </c>
      <c r="E126" s="33">
        <f t="shared" si="7"/>
        <v>-482.8639649094348</v>
      </c>
      <c r="F126" s="33">
        <f t="shared" si="8"/>
        <v>-835.40215694782148</v>
      </c>
    </row>
    <row r="127" spans="3:6" x14ac:dyDescent="0.25">
      <c r="C127" s="34">
        <v>0.307999999999999</v>
      </c>
      <c r="D127" s="33">
        <f t="shared" si="6"/>
        <v>322.03843292464808</v>
      </c>
      <c r="E127" s="33">
        <f t="shared" si="7"/>
        <v>-529.50211773573392</v>
      </c>
      <c r="F127" s="33">
        <f t="shared" si="8"/>
        <v>-851.54055066038211</v>
      </c>
    </row>
    <row r="128" spans="3:6" x14ac:dyDescent="0.25">
      <c r="C128" s="41">
        <v>0.309999999999999</v>
      </c>
      <c r="D128" s="33">
        <f t="shared" si="6"/>
        <v>291.6991953964025</v>
      </c>
      <c r="E128" s="33">
        <f t="shared" si="7"/>
        <v>-575.82395752151206</v>
      </c>
      <c r="F128" s="33">
        <f t="shared" si="8"/>
        <v>-867.52315291791831</v>
      </c>
    </row>
    <row r="129" spans="3:6" x14ac:dyDescent="0.25">
      <c r="C129" s="34">
        <v>0.311999999999999</v>
      </c>
      <c r="D129" s="33">
        <f t="shared" si="6"/>
        <v>261.51931257413162</v>
      </c>
      <c r="E129" s="33">
        <f t="shared" si="7"/>
        <v>-621.83215866449245</v>
      </c>
      <c r="F129" s="33">
        <f t="shared" si="8"/>
        <v>-883.35147123862544</v>
      </c>
    </row>
    <row r="130" spans="3:6" x14ac:dyDescent="0.25">
      <c r="C130" s="41">
        <v>0.313999999999999</v>
      </c>
      <c r="D130" s="33">
        <f t="shared" si="6"/>
        <v>231.49762820421347</v>
      </c>
      <c r="E130" s="33">
        <f t="shared" si="7"/>
        <v>-667.52936865658376</v>
      </c>
      <c r="F130" s="33">
        <f t="shared" si="8"/>
        <v>-899.02699686079723</v>
      </c>
    </row>
    <row r="131" spans="3:6" x14ac:dyDescent="0.25">
      <c r="C131" s="34">
        <v>0.315999999999999</v>
      </c>
      <c r="D131" s="33">
        <f t="shared" si="6"/>
        <v>201.63299654372713</v>
      </c>
      <c r="E131" s="33">
        <f t="shared" si="7"/>
        <v>-712.91820839685715</v>
      </c>
      <c r="F131" s="33">
        <f t="shared" si="8"/>
        <v>-914.55120494058485</v>
      </c>
    </row>
    <row r="132" spans="3:6" x14ac:dyDescent="0.25">
      <c r="C132" s="41">
        <v>0.31799999999999901</v>
      </c>
      <c r="D132" s="33">
        <f t="shared" si="6"/>
        <v>171.92428224667856</v>
      </c>
      <c r="E132" s="33">
        <f t="shared" si="7"/>
        <v>-758.00127250039259</v>
      </c>
      <c r="F132" s="33">
        <f t="shared" si="8"/>
        <v>-929.92555474707171</v>
      </c>
    </row>
    <row r="133" spans="3:6" x14ac:dyDescent="0.25">
      <c r="C133" s="34">
        <v>0.31999999999999901</v>
      </c>
      <c r="D133" s="33">
        <f t="shared" si="6"/>
        <v>142.3703602516689</v>
      </c>
      <c r="E133" s="33">
        <f t="shared" si="7"/>
        <v>-802.78112960304497</v>
      </c>
      <c r="F133" s="33">
        <f t="shared" si="8"/>
        <v>-945.15148985471239</v>
      </c>
    </row>
    <row r="134" spans="3:6" x14ac:dyDescent="0.25">
      <c r="C134" s="41">
        <v>0.32199999999999901</v>
      </c>
      <c r="D134" s="33">
        <f t="shared" si="6"/>
        <v>112.97011567093614</v>
      </c>
      <c r="E134" s="33">
        <f t="shared" si="7"/>
        <v>-847.26032266222501</v>
      </c>
      <c r="F134" s="33">
        <f t="shared" si="8"/>
        <v>-960.23043833316092</v>
      </c>
    </row>
    <row r="135" spans="3:6" x14ac:dyDescent="0.25">
      <c r="C135" s="34">
        <v>0.32399999999999901</v>
      </c>
      <c r="D135" s="33">
        <f t="shared" si="6"/>
        <v>83.722443680810102</v>
      </c>
      <c r="E135" s="33">
        <f t="shared" si="7"/>
        <v>-891.44136925372914</v>
      </c>
      <c r="F135" s="33">
        <f t="shared" si="8"/>
        <v>-975.1638129345389</v>
      </c>
    </row>
    <row r="136" spans="3:6" x14ac:dyDescent="0.25">
      <c r="C136" s="41">
        <v>0.32599999999999901</v>
      </c>
      <c r="D136" s="33">
        <f t="shared" si="6"/>
        <v>54.626249413500773</v>
      </c>
      <c r="E136" s="33">
        <f t="shared" si="7"/>
        <v>-935.32676186467506</v>
      </c>
      <c r="F136" s="33">
        <f t="shared" si="8"/>
        <v>-989.95301127817572</v>
      </c>
    </row>
    <row r="137" spans="3:6" x14ac:dyDescent="0.25">
      <c r="C137" s="34">
        <v>0.32799999999999901</v>
      </c>
      <c r="D137" s="33">
        <f t="shared" si="6"/>
        <v>25.6804478502454</v>
      </c>
      <c r="E137" s="33">
        <f t="shared" si="7"/>
        <v>-978.91896818260648</v>
      </c>
      <c r="F137" s="33">
        <f t="shared" si="8"/>
        <v>-1004.5994160328511</v>
      </c>
    </row>
    <row r="138" spans="3:6" x14ac:dyDescent="0.25">
      <c r="C138" s="41">
        <v>0.32999999999999902</v>
      </c>
      <c r="D138" s="33">
        <f t="shared" si="6"/>
        <v>-3.1160362842201721</v>
      </c>
      <c r="E138" s="33">
        <f t="shared" si="7"/>
        <v>-1022.2204313808288</v>
      </c>
      <c r="F138" s="33">
        <f t="shared" si="8"/>
        <v>-1019.1043950966085</v>
      </c>
    </row>
    <row r="139" spans="3:6" x14ac:dyDescent="0.25">
      <c r="C139" s="34">
        <v>0.33199999999999902</v>
      </c>
      <c r="D139" s="33">
        <f t="shared" si="6"/>
        <v>-31.764268625902332</v>
      </c>
      <c r="E139" s="33">
        <f t="shared" si="7"/>
        <v>-1065.2335704000252</v>
      </c>
      <c r="F139" s="33">
        <f t="shared" si="8"/>
        <v>-1033.4693017741217</v>
      </c>
    </row>
    <row r="140" spans="3:6" x14ac:dyDescent="0.25">
      <c r="C140" s="41">
        <v>0.33399999999999902</v>
      </c>
      <c r="D140" s="33">
        <f t="shared" si="6"/>
        <v>-60.265305274468119</v>
      </c>
      <c r="E140" s="33">
        <f t="shared" si="7"/>
        <v>-1107.9607802261798</v>
      </c>
      <c r="F140" s="33">
        <f t="shared" si="8"/>
        <v>-1047.6954749517133</v>
      </c>
    </row>
    <row r="141" spans="3:6" x14ac:dyDescent="0.25">
      <c r="C141" s="34">
        <v>0.33599999999999902</v>
      </c>
      <c r="D141" s="33">
        <f t="shared" si="6"/>
        <v>-88.620192894934007</v>
      </c>
      <c r="E141" s="33">
        <f t="shared" si="7"/>
        <v>-1150.404432164938</v>
      </c>
      <c r="F141" s="33">
        <f t="shared" si="8"/>
        <v>-1061.7842392700059</v>
      </c>
    </row>
    <row r="142" spans="3:6" x14ac:dyDescent="0.25">
      <c r="C142" s="41">
        <v>0.33799999999999902</v>
      </c>
      <c r="D142" s="33">
        <f t="shared" si="6"/>
        <v>-116.82996881807958</v>
      </c>
      <c r="E142" s="33">
        <f t="shared" si="7"/>
        <v>-1192.5668741123554</v>
      </c>
      <c r="F142" s="33">
        <f t="shared" si="8"/>
        <v>-1075.7369052942772</v>
      </c>
    </row>
    <row r="143" spans="3:6" x14ac:dyDescent="0.25">
      <c r="C143" s="34">
        <v>0.33999999999999903</v>
      </c>
      <c r="D143" s="33">
        <f t="shared" si="6"/>
        <v>-144.89566113963156</v>
      </c>
      <c r="E143" s="33">
        <f t="shared" si="7"/>
        <v>-1234.450430822164</v>
      </c>
      <c r="F143" s="33">
        <f t="shared" si="8"/>
        <v>-1089.5547696825329</v>
      </c>
    </row>
    <row r="144" spans="3:6" x14ac:dyDescent="0.25">
      <c r="C144" s="41">
        <v>0.34199999999999903</v>
      </c>
      <c r="D144" s="33">
        <f t="shared" si="6"/>
        <v>-172.81828881824003</v>
      </c>
      <c r="E144" s="33">
        <f t="shared" si="7"/>
        <v>-1276.0574041695872</v>
      </c>
      <c r="F144" s="33">
        <f t="shared" si="8"/>
        <v>-1103.2391153513474</v>
      </c>
    </row>
    <row r="145" spans="3:6" x14ac:dyDescent="0.25">
      <c r="C145" s="34">
        <v>0.34399999999999897</v>
      </c>
      <c r="D145" s="33">
        <f t="shared" si="6"/>
        <v>-200.59886177223052</v>
      </c>
      <c r="E145" s="33">
        <f t="shared" si="7"/>
        <v>-1317.3900734117142</v>
      </c>
      <c r="F145" s="33">
        <f t="shared" si="8"/>
        <v>-1116.7912116394825</v>
      </c>
    </row>
    <row r="146" spans="3:6" x14ac:dyDescent="0.25">
      <c r="C146" s="41">
        <v>0.34599999999999798</v>
      </c>
      <c r="D146" s="33">
        <f t="shared" si="6"/>
        <v>-228.23838097519547</v>
      </c>
      <c r="E146" s="33">
        <f t="shared" si="7"/>
        <v>-1358.4506954445296</v>
      </c>
      <c r="F146" s="33">
        <f t="shared" si="8"/>
        <v>-1130.2123144693328</v>
      </c>
    </row>
    <row r="147" spans="3:6" x14ac:dyDescent="0.25">
      <c r="C147" s="34">
        <v>0.34799999999999798</v>
      </c>
      <c r="D147" s="33">
        <f t="shared" si="6"/>
        <v>-255.73783855045622</v>
      </c>
      <c r="E147" s="33">
        <f t="shared" si="7"/>
        <v>-1399.2415050567251</v>
      </c>
      <c r="F147" s="33">
        <f t="shared" si="8"/>
        <v>-1143.5036665062696</v>
      </c>
    </row>
    <row r="148" spans="3:6" x14ac:dyDescent="0.25">
      <c r="C148" s="41">
        <v>0.34999999999999898</v>
      </c>
      <c r="D148" s="33">
        <f t="shared" si="6"/>
        <v>-283.09821786424436</v>
      </c>
      <c r="E148" s="33">
        <f t="shared" si="7"/>
        <v>-1439.7647151800265</v>
      </c>
      <c r="F148" s="33">
        <f t="shared" si="8"/>
        <v>-1156.6664973157824</v>
      </c>
    </row>
    <row r="149" spans="3:6" x14ac:dyDescent="0.25">
      <c r="C149" s="34">
        <v>0.35199999999999798</v>
      </c>
      <c r="D149" s="33">
        <f t="shared" si="6"/>
        <v>-310.32049361786812</v>
      </c>
      <c r="E149" s="33">
        <f t="shared" si="7"/>
        <v>-1480.0225171364709</v>
      </c>
      <c r="F149" s="33">
        <f t="shared" si="8"/>
        <v>-1169.7020235186044</v>
      </c>
    </row>
    <row r="150" spans="3:6" x14ac:dyDescent="0.25">
      <c r="C150" s="41">
        <v>0.35399999999999798</v>
      </c>
      <c r="D150" s="33">
        <f t="shared" si="6"/>
        <v>-337.40563193878552</v>
      </c>
      <c r="E150" s="33">
        <f t="shared" si="7"/>
        <v>-1520.017080882606</v>
      </c>
      <c r="F150" s="33">
        <f t="shared" si="8"/>
        <v>-1182.6114489438212</v>
      </c>
    </row>
    <row r="151" spans="3:6" x14ac:dyDescent="0.25">
      <c r="C151" s="34">
        <v>0.35599999999999798</v>
      </c>
      <c r="D151" s="33">
        <f t="shared" si="6"/>
        <v>-364.35459047043514</v>
      </c>
      <c r="E151" s="33">
        <f t="shared" si="7"/>
        <v>-1559.7505552502971</v>
      </c>
      <c r="F151" s="33">
        <f t="shared" si="8"/>
        <v>-1195.3959647798613</v>
      </c>
    </row>
    <row r="152" spans="3:6" x14ac:dyDescent="0.25">
      <c r="C152" s="41">
        <v>0.35799999999999799</v>
      </c>
      <c r="D152" s="33">
        <f t="shared" ref="D152:D171" si="9">NPV(C152,$E$4:$H$4)+$D$4</f>
        <v>-391.16831846107198</v>
      </c>
      <c r="E152" s="33">
        <f t="shared" ref="E152:E171" si="10">NPV(C152,$E$9:$H$9)+$D$9</f>
        <v>-1599.2250681846326</v>
      </c>
      <c r="F152" s="33">
        <f t="shared" ref="F152:F171" si="11">NPV(C152,$E$14:$H$14)+$D$14</f>
        <v>-1208.0567497235597</v>
      </c>
    </row>
    <row r="153" spans="3:6" x14ac:dyDescent="0.25">
      <c r="C153" s="34">
        <v>0.35999999999999799</v>
      </c>
      <c r="D153" s="33">
        <f t="shared" si="9"/>
        <v>-417.84775685154455</v>
      </c>
      <c r="E153" s="33">
        <f t="shared" si="10"/>
        <v>-1638.4427269788066</v>
      </c>
      <c r="F153" s="33">
        <f t="shared" si="11"/>
        <v>-1220.5949701272614</v>
      </c>
    </row>
    <row r="154" spans="3:6" x14ac:dyDescent="0.25">
      <c r="C154" s="41">
        <v>0.36199999999999799</v>
      </c>
      <c r="D154" s="33">
        <f t="shared" si="9"/>
        <v>-444.39383836193701</v>
      </c>
      <c r="E154" s="33">
        <f t="shared" si="10"/>
        <v>-1677.4056185058907</v>
      </c>
      <c r="F154" s="33">
        <f t="shared" si="11"/>
        <v>-1233.0117801439553</v>
      </c>
    </row>
    <row r="155" spans="3:6" x14ac:dyDescent="0.25">
      <c r="C155" s="34">
        <v>0.36399999999999799</v>
      </c>
      <c r="D155" s="33">
        <f t="shared" si="9"/>
        <v>-470.80748757725269</v>
      </c>
      <c r="E155" s="33">
        <f t="shared" si="10"/>
        <v>-1716.1158094477978</v>
      </c>
      <c r="F155" s="33">
        <f t="shared" si="11"/>
        <v>-1245.3083218705456</v>
      </c>
    </row>
    <row r="156" spans="3:6" x14ac:dyDescent="0.25">
      <c r="C156" s="41">
        <v>0.36599999999999799</v>
      </c>
      <c r="D156" s="33">
        <f t="shared" si="9"/>
        <v>-497.08962103198064</v>
      </c>
      <c r="E156" s="33">
        <f t="shared" si="10"/>
        <v>-1754.5753465211801</v>
      </c>
      <c r="F156" s="33">
        <f t="shared" si="11"/>
        <v>-1257.4857254891999</v>
      </c>
    </row>
    <row r="157" spans="3:6" x14ac:dyDescent="0.25">
      <c r="C157" s="34">
        <v>0.367999999999998</v>
      </c>
      <c r="D157" s="33">
        <f t="shared" si="9"/>
        <v>-523.2411472937365</v>
      </c>
      <c r="E157" s="33">
        <f t="shared" si="10"/>
        <v>-1792.7862567006341</v>
      </c>
      <c r="F157" s="33">
        <f t="shared" si="11"/>
        <v>-1269.5451094068981</v>
      </c>
    </row>
    <row r="158" spans="3:6" x14ac:dyDescent="0.25">
      <c r="C158" s="41">
        <v>0.369999999999998</v>
      </c>
      <c r="D158" s="33">
        <f t="shared" si="9"/>
        <v>-549.26296704580091</v>
      </c>
      <c r="E158" s="33">
        <f t="shared" si="10"/>
        <v>-1830.7505474389</v>
      </c>
      <c r="F158" s="33">
        <f t="shared" si="11"/>
        <v>-1281.4875803930997</v>
      </c>
    </row>
    <row r="159" spans="3:6" x14ac:dyDescent="0.25">
      <c r="C159" s="34">
        <v>0.371999999999998</v>
      </c>
      <c r="D159" s="33">
        <f t="shared" si="9"/>
        <v>-575.15597316877393</v>
      </c>
      <c r="E159" s="33">
        <f t="shared" si="10"/>
        <v>-1868.4702068844463</v>
      </c>
      <c r="F159" s="33">
        <f t="shared" si="11"/>
        <v>-1293.3142337156717</v>
      </c>
    </row>
    <row r="160" spans="3:6" x14ac:dyDescent="0.25">
      <c r="C160" s="41">
        <v>0.373999999999998</v>
      </c>
      <c r="D160" s="33">
        <f t="shared" si="9"/>
        <v>-600.92105082115631</v>
      </c>
      <c r="E160" s="33">
        <f t="shared" si="10"/>
        <v>-1905.9472040961491</v>
      </c>
      <c r="F160" s="33">
        <f t="shared" si="11"/>
        <v>-1305.0261532749955</v>
      </c>
    </row>
    <row r="161" spans="3:6" x14ac:dyDescent="0.25">
      <c r="C161" s="34">
        <v>0.375999999999998</v>
      </c>
      <c r="D161" s="33">
        <f t="shared" si="9"/>
        <v>-626.5590775190376</v>
      </c>
      <c r="E161" s="33">
        <f t="shared" si="10"/>
        <v>-1943.1834892554089</v>
      </c>
      <c r="F161" s="33">
        <f t="shared" si="11"/>
        <v>-1316.6244117363694</v>
      </c>
    </row>
    <row r="162" spans="3:6" x14ac:dyDescent="0.25">
      <c r="C162" s="41">
        <v>0.377999999999998</v>
      </c>
      <c r="D162" s="33">
        <f t="shared" si="9"/>
        <v>-652.07092321480013</v>
      </c>
      <c r="E162" s="33">
        <f t="shared" si="10"/>
        <v>-1980.1809938754532</v>
      </c>
      <c r="F162" s="33">
        <f t="shared" si="11"/>
        <v>-1328.1100706606535</v>
      </c>
    </row>
    <row r="163" spans="3:6" x14ac:dyDescent="0.25">
      <c r="C163" s="34">
        <v>0.37999999999999801</v>
      </c>
      <c r="D163" s="33">
        <f t="shared" si="9"/>
        <v>-677.45745037490269</v>
      </c>
      <c r="E163" s="33">
        <f t="shared" si="10"/>
        <v>-2016.9416310081542</v>
      </c>
      <c r="F163" s="33">
        <f t="shared" si="11"/>
        <v>-1339.4841806332515</v>
      </c>
    </row>
    <row r="164" spans="3:6" x14ac:dyDescent="0.25">
      <c r="C164" s="41">
        <v>0.38199999999999801</v>
      </c>
      <c r="D164" s="33">
        <f t="shared" si="9"/>
        <v>-702.71951405671825</v>
      </c>
      <c r="E164" s="33">
        <f t="shared" si="10"/>
        <v>-2053.4672954481102</v>
      </c>
      <c r="F164" s="33">
        <f t="shared" si="11"/>
        <v>-1350.7477813913904</v>
      </c>
    </row>
    <row r="165" spans="3:6" x14ac:dyDescent="0.25">
      <c r="C165" s="34">
        <v>0.38399999999999801</v>
      </c>
      <c r="D165" s="33">
        <f t="shared" si="9"/>
        <v>-727.85796198449498</v>
      </c>
      <c r="E165" s="33">
        <f t="shared" si="10"/>
        <v>-2089.7598639342823</v>
      </c>
      <c r="F165" s="33">
        <f t="shared" si="11"/>
        <v>-1361.9019019497878</v>
      </c>
    </row>
    <row r="166" spans="3:6" x14ac:dyDescent="0.25">
      <c r="C166" s="41">
        <v>0.38599999999999801</v>
      </c>
      <c r="D166" s="33">
        <f t="shared" si="9"/>
        <v>-752.87363462437133</v>
      </c>
      <c r="E166" s="33">
        <f t="shared" si="10"/>
        <v>-2125.8211953490245</v>
      </c>
      <c r="F166" s="33">
        <f t="shared" si="11"/>
        <v>-1372.9475607246529</v>
      </c>
    </row>
    <row r="167" spans="3:6" x14ac:dyDescent="0.25">
      <c r="C167" s="34">
        <v>0.38799999999999801</v>
      </c>
      <c r="D167" s="33">
        <f t="shared" si="9"/>
        <v>-777.76736525855995</v>
      </c>
      <c r="E167" s="33">
        <f t="shared" si="10"/>
        <v>-2161.6531309146903</v>
      </c>
      <c r="F167" s="33">
        <f t="shared" si="11"/>
        <v>-1383.8857656561311</v>
      </c>
    </row>
    <row r="168" spans="3:6" x14ac:dyDescent="0.25">
      <c r="C168" s="41">
        <v>0.38999999999999801</v>
      </c>
      <c r="D168" s="33">
        <f t="shared" si="9"/>
        <v>-802.53998005858739</v>
      </c>
      <c r="E168" s="33">
        <f t="shared" si="10"/>
        <v>-2197.2574943877162</v>
      </c>
      <c r="F168" s="33">
        <f t="shared" si="11"/>
        <v>-1394.7175143291286</v>
      </c>
    </row>
    <row r="169" spans="3:6" x14ac:dyDescent="0.25">
      <c r="C169" s="34">
        <v>0.39199999999999802</v>
      </c>
      <c r="D169" s="33">
        <f t="shared" si="9"/>
        <v>-827.19229815775907</v>
      </c>
      <c r="E169" s="33">
        <f t="shared" si="10"/>
        <v>-2232.6360922503782</v>
      </c>
      <c r="F169" s="33">
        <f t="shared" si="11"/>
        <v>-1405.4437940926196</v>
      </c>
    </row>
    <row r="170" spans="3:6" x14ac:dyDescent="0.25">
      <c r="C170" s="41">
        <v>0.39399999999999802</v>
      </c>
      <c r="D170" s="33">
        <f t="shared" si="9"/>
        <v>-851.72513172265644</v>
      </c>
      <c r="E170" s="33">
        <f t="shared" si="10"/>
        <v>-2267.7907139000463</v>
      </c>
      <c r="F170" s="33">
        <f t="shared" si="11"/>
        <v>-1416.0655821773921</v>
      </c>
    </row>
    <row r="171" spans="3:6" x14ac:dyDescent="0.25">
      <c r="C171" s="34">
        <v>0.39599999999999802</v>
      </c>
      <c r="D171" s="33">
        <f t="shared" si="9"/>
        <v>-876.1392860239157</v>
      </c>
      <c r="E171" s="33">
        <f t="shared" si="10"/>
        <v>-2302.7231318362146</v>
      </c>
      <c r="F171" s="33">
        <f t="shared" si="11"/>
        <v>-1426.5838458122976</v>
      </c>
    </row>
  </sheetData>
  <mergeCells count="3">
    <mergeCell ref="D12:H12"/>
    <mergeCell ref="D2:H2"/>
    <mergeCell ref="D7:H7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B0F75-2B91-4363-B9A0-C13AD004F2E7}">
  <dimension ref="C1:H171"/>
  <sheetViews>
    <sheetView topLeftCell="A10" workbookViewId="0">
      <selection activeCell="D12" sqref="D12:H12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7</v>
      </c>
      <c r="E2" s="47"/>
      <c r="F2" s="47"/>
      <c r="G2" s="47"/>
      <c r="H2" s="47"/>
    </row>
    <row r="3" spans="3:8" x14ac:dyDescent="0.25">
      <c r="C3" s="38">
        <v>0.1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-100000</v>
      </c>
      <c r="E4" s="26">
        <v>30000</v>
      </c>
      <c r="F4" s="26">
        <v>34000</v>
      </c>
      <c r="G4" s="26">
        <v>36000</v>
      </c>
      <c r="H4" s="26">
        <v>50000</v>
      </c>
    </row>
    <row r="5" spans="3:8" x14ac:dyDescent="0.25">
      <c r="C5" s="31" t="s">
        <v>25</v>
      </c>
      <c r="D5" s="27">
        <f>SUM(E5:H5)</f>
        <v>116569.9064271566</v>
      </c>
      <c r="E5" s="28">
        <f>E4/(1+$C$3)^E3</f>
        <v>27272.727272727272</v>
      </c>
      <c r="F5" s="28">
        <f t="shared" ref="F5:H5" si="0">F4/(1+$C$3)^F3</f>
        <v>28099.173553719003</v>
      </c>
      <c r="G5" s="28">
        <f t="shared" si="0"/>
        <v>27047.332832456792</v>
      </c>
      <c r="H5" s="28">
        <f t="shared" si="0"/>
        <v>34150.672768253527</v>
      </c>
    </row>
    <row r="6" spans="3:8" ht="15.75" thickBot="1" x14ac:dyDescent="0.3">
      <c r="C6" s="32" t="s">
        <v>10</v>
      </c>
      <c r="D6" s="29">
        <f>D5+D4</f>
        <v>16569.906427156602</v>
      </c>
      <c r="E6" s="26"/>
      <c r="F6" s="26"/>
      <c r="G6" s="32" t="s">
        <v>38</v>
      </c>
      <c r="H6" s="46">
        <v>0.16830000000000001</v>
      </c>
    </row>
    <row r="7" spans="3:8" ht="15.75" customHeight="1" x14ac:dyDescent="0.25">
      <c r="C7" s="25" t="s">
        <v>6</v>
      </c>
      <c r="D7" s="47" t="s">
        <v>8</v>
      </c>
      <c r="E7" s="47"/>
      <c r="F7" s="47"/>
      <c r="G7" s="47"/>
      <c r="H7" s="47"/>
    </row>
    <row r="8" spans="3:8" x14ac:dyDescent="0.25">
      <c r="C8" s="38">
        <v>0.1</v>
      </c>
      <c r="D8" s="2">
        <v>0</v>
      </c>
      <c r="E8" s="2">
        <v>1</v>
      </c>
      <c r="F8" s="2">
        <v>2</v>
      </c>
      <c r="G8" s="2">
        <v>3</v>
      </c>
      <c r="H8" s="2">
        <v>4</v>
      </c>
    </row>
    <row r="9" spans="3:8" x14ac:dyDescent="0.25">
      <c r="C9" s="31" t="s">
        <v>18</v>
      </c>
      <c r="D9" s="26">
        <v>-40000</v>
      </c>
      <c r="E9" s="26">
        <v>13000</v>
      </c>
      <c r="F9" s="26">
        <v>15000</v>
      </c>
      <c r="G9" s="26">
        <v>18000</v>
      </c>
      <c r="H9" s="26">
        <v>20000</v>
      </c>
    </row>
    <row r="10" spans="3:8" x14ac:dyDescent="0.25">
      <c r="C10" s="31" t="s">
        <v>25</v>
      </c>
      <c r="D10" s="27">
        <f>SUM(E10:H10)</f>
        <v>51398.811556587665</v>
      </c>
      <c r="E10" s="28">
        <f>E9/(1+$C$8)^E8</f>
        <v>11818.181818181818</v>
      </c>
      <c r="F10" s="28">
        <f t="shared" ref="F10:H10" si="1">F9/(1+$C$8)^F8</f>
        <v>12396.694214876032</v>
      </c>
      <c r="G10" s="28">
        <f t="shared" si="1"/>
        <v>13523.666416228396</v>
      </c>
      <c r="H10" s="28">
        <f t="shared" si="1"/>
        <v>13660.26910730141</v>
      </c>
    </row>
    <row r="11" spans="3:8" ht="15.75" thickBot="1" x14ac:dyDescent="0.3">
      <c r="C11" s="32" t="s">
        <v>10</v>
      </c>
      <c r="D11" s="29">
        <f>D10+D9</f>
        <v>11398.811556587665</v>
      </c>
      <c r="E11" s="26"/>
      <c r="F11" s="26"/>
      <c r="G11" s="32" t="s">
        <v>38</v>
      </c>
      <c r="H11" s="46">
        <v>0.21590000000000001</v>
      </c>
    </row>
    <row r="12" spans="3:8" x14ac:dyDescent="0.25">
      <c r="C12" s="25" t="s">
        <v>6</v>
      </c>
      <c r="D12" s="47" t="s">
        <v>45</v>
      </c>
      <c r="E12" s="47"/>
      <c r="F12" s="47"/>
      <c r="G12" s="47"/>
      <c r="H12" s="47"/>
    </row>
    <row r="13" spans="3:8" x14ac:dyDescent="0.25">
      <c r="C13" s="38">
        <v>0.13585181068561356</v>
      </c>
      <c r="D13" s="2">
        <v>0</v>
      </c>
      <c r="E13" s="2">
        <v>1</v>
      </c>
      <c r="F13" s="2">
        <v>2</v>
      </c>
      <c r="G13" s="2">
        <v>3</v>
      </c>
      <c r="H13" s="2">
        <v>4</v>
      </c>
    </row>
    <row r="14" spans="3:8" x14ac:dyDescent="0.25">
      <c r="C14" s="31" t="s">
        <v>18</v>
      </c>
      <c r="D14" s="26">
        <f>D4-D9</f>
        <v>-60000</v>
      </c>
      <c r="E14" s="26">
        <f>E4-E9</f>
        <v>17000</v>
      </c>
      <c r="F14" s="26">
        <f t="shared" ref="F14:H14" si="2">F4-F9</f>
        <v>19000</v>
      </c>
      <c r="G14" s="26">
        <f t="shared" si="2"/>
        <v>18000</v>
      </c>
      <c r="H14" s="26">
        <f t="shared" si="2"/>
        <v>30000</v>
      </c>
    </row>
    <row r="15" spans="3:8" x14ac:dyDescent="0.25">
      <c r="C15" s="31" t="s">
        <v>25</v>
      </c>
      <c r="D15" s="27">
        <f>SUM(E15:H15)</f>
        <v>60000.000097883472</v>
      </c>
      <c r="E15" s="28">
        <f>E14/(1+$C$13)^E13</f>
        <v>14966.741118930471</v>
      </c>
      <c r="F15" s="28">
        <f t="shared" ref="F15:H15" si="3">F14/(1+$C$13)^F13</f>
        <v>14726.863165053974</v>
      </c>
      <c r="G15" s="28">
        <f t="shared" si="3"/>
        <v>12283.08567410206</v>
      </c>
      <c r="H15" s="28">
        <f t="shared" si="3"/>
        <v>18023.310139796969</v>
      </c>
    </row>
    <row r="16" spans="3:8" x14ac:dyDescent="0.25">
      <c r="C16" s="32" t="s">
        <v>10</v>
      </c>
      <c r="D16" s="29">
        <f>D15+D14</f>
        <v>9.7883472335524857E-5</v>
      </c>
      <c r="E16" s="26"/>
      <c r="F16" s="26"/>
      <c r="G16" s="32" t="s">
        <v>38</v>
      </c>
      <c r="H16" s="46">
        <v>0.13589999999999999</v>
      </c>
    </row>
    <row r="22" spans="3:6" x14ac:dyDescent="0.25">
      <c r="C22" s="17" t="s">
        <v>37</v>
      </c>
      <c r="D22" s="17" t="s">
        <v>42</v>
      </c>
      <c r="E22" s="17" t="s">
        <v>43</v>
      </c>
      <c r="F22" s="17" t="s">
        <v>44</v>
      </c>
    </row>
    <row r="23" spans="3:6" x14ac:dyDescent="0.25">
      <c r="C23" s="34">
        <v>0</v>
      </c>
      <c r="D23" s="33">
        <f>NPV(C23,$E$4:$H$4)+$D$4</f>
        <v>50000</v>
      </c>
      <c r="E23" s="33">
        <f>NPV(C23,$E$9:$H$9)+$D$9</f>
        <v>26000</v>
      </c>
      <c r="F23" s="33">
        <f>NPV(C23,$E$14:$H$14)+$D$14</f>
        <v>24000</v>
      </c>
    </row>
    <row r="24" spans="3:6" x14ac:dyDescent="0.25">
      <c r="C24" s="41">
        <v>2E-3</v>
      </c>
      <c r="D24" s="33">
        <f t="shared" ref="D24:D87" si="4">NPV(C24,$E$4:$H$4)+$D$4</f>
        <v>49191.379831719067</v>
      </c>
      <c r="E24" s="33">
        <f t="shared" ref="E24:E87" si="5">NPV(C24,$E$9:$H$9)+$D$9</f>
        <v>25647.458792876918</v>
      </c>
      <c r="F24" s="33">
        <f t="shared" ref="F24:F87" si="6">NPV(C24,$E$14:$H$14)+$D$14</f>
        <v>23543.921038842149</v>
      </c>
    </row>
    <row r="25" spans="3:6" x14ac:dyDescent="0.25">
      <c r="C25" s="34">
        <v>4.0000000000000001E-3</v>
      </c>
      <c r="D25" s="33">
        <f t="shared" si="4"/>
        <v>48389.470969581336</v>
      </c>
      <c r="E25" s="33">
        <f t="shared" si="5"/>
        <v>25297.814477217958</v>
      </c>
      <c r="F25" s="33">
        <f t="shared" si="6"/>
        <v>23091.656492363385</v>
      </c>
    </row>
    <row r="26" spans="3:6" x14ac:dyDescent="0.25">
      <c r="C26" s="41">
        <v>6.0000000000000001E-3</v>
      </c>
      <c r="D26" s="33">
        <f t="shared" si="4"/>
        <v>47594.20158182233</v>
      </c>
      <c r="E26" s="33">
        <f t="shared" si="5"/>
        <v>24951.03631082514</v>
      </c>
      <c r="F26" s="33">
        <f t="shared" si="6"/>
        <v>22643.165270997211</v>
      </c>
    </row>
    <row r="27" spans="3:6" x14ac:dyDescent="0.25">
      <c r="C27" s="34">
        <v>8.0000000000000002E-3</v>
      </c>
      <c r="D27" s="33">
        <f t="shared" si="4"/>
        <v>46805.500764269003</v>
      </c>
      <c r="E27" s="33">
        <f t="shared" si="5"/>
        <v>24607.093945703287</v>
      </c>
      <c r="F27" s="33">
        <f t="shared" si="6"/>
        <v>22198.406818565709</v>
      </c>
    </row>
    <row r="28" spans="3:6" x14ac:dyDescent="0.25">
      <c r="C28" s="41">
        <v>0.01</v>
      </c>
      <c r="D28" s="33">
        <f t="shared" si="4"/>
        <v>46023.29852640102</v>
      </c>
      <c r="E28" s="33">
        <f t="shared" si="5"/>
        <v>24265.957422170613</v>
      </c>
      <c r="F28" s="33">
        <f t="shared" si="6"/>
        <v>21757.341104230421</v>
      </c>
    </row>
    <row r="29" spans="3:6" x14ac:dyDescent="0.25">
      <c r="C29" s="34">
        <v>1.2E-2</v>
      </c>
      <c r="D29" s="33">
        <f t="shared" si="4"/>
        <v>45247.525777650037</v>
      </c>
      <c r="E29" s="33">
        <f t="shared" si="5"/>
        <v>23927.59716306952</v>
      </c>
      <c r="F29" s="33">
        <f t="shared" si="6"/>
        <v>21319.928614580509</v>
      </c>
    </row>
    <row r="30" spans="3:6" x14ac:dyDescent="0.25">
      <c r="C30" s="41">
        <v>1.4E-2</v>
      </c>
      <c r="D30" s="33">
        <f t="shared" si="4"/>
        <v>44478.11431393263</v>
      </c>
      <c r="E30" s="33">
        <f t="shared" si="5"/>
        <v>23591.983968075612</v>
      </c>
      <c r="F30" s="33">
        <f t="shared" si="6"/>
        <v>20886.130345857004</v>
      </c>
    </row>
    <row r="31" spans="3:6" x14ac:dyDescent="0.25">
      <c r="C31" s="34">
        <v>1.6E-2</v>
      </c>
      <c r="D31" s="33">
        <f t="shared" si="4"/>
        <v>43714.996804412367</v>
      </c>
      <c r="E31" s="33">
        <f t="shared" si="5"/>
        <v>23259.089008102994</v>
      </c>
      <c r="F31" s="33">
        <f t="shared" si="6"/>
        <v>20455.907796309359</v>
      </c>
    </row>
    <row r="32" spans="3:6" x14ac:dyDescent="0.25">
      <c r="C32" s="41">
        <v>1.7999999999999999E-2</v>
      </c>
      <c r="D32" s="33">
        <f t="shared" si="4"/>
        <v>42958.106778486457</v>
      </c>
      <c r="E32" s="33">
        <f t="shared" si="5"/>
        <v>22928.883819804141</v>
      </c>
      <c r="F32" s="33">
        <f t="shared" si="6"/>
        <v>20029.222958682309</v>
      </c>
    </row>
    <row r="33" spans="3:6" x14ac:dyDescent="0.25">
      <c r="C33" s="34">
        <v>0.02</v>
      </c>
      <c r="D33" s="33">
        <f t="shared" si="4"/>
        <v>42207.378612993198</v>
      </c>
      <c r="E33" s="33">
        <f t="shared" si="5"/>
        <v>22601.340300162556</v>
      </c>
      <c r="F33" s="33">
        <f t="shared" si="6"/>
        <v>19606.038312830613</v>
      </c>
    </row>
    <row r="34" spans="3:6" x14ac:dyDescent="0.25">
      <c r="C34" s="41">
        <v>2.1999999999999999E-2</v>
      </c>
      <c r="D34" s="33">
        <f t="shared" si="4"/>
        <v>41462.747519635304</v>
      </c>
      <c r="E34" s="33">
        <f t="shared" si="5"/>
        <v>22276.430701176279</v>
      </c>
      <c r="F34" s="33">
        <f t="shared" si="6"/>
        <v>19186.316818459018</v>
      </c>
    </row>
    <row r="35" spans="3:6" x14ac:dyDescent="0.25">
      <c r="C35" s="34">
        <v>2.4E-2</v>
      </c>
      <c r="D35" s="33">
        <f t="shared" si="4"/>
        <v>40724.149532616138</v>
      </c>
      <c r="E35" s="33">
        <f t="shared" si="5"/>
        <v>21954.127624630928</v>
      </c>
      <c r="F35" s="33">
        <f t="shared" si="6"/>
        <v>18770.02190798521</v>
      </c>
    </row>
    <row r="36" spans="3:6" x14ac:dyDescent="0.25">
      <c r="C36" s="41">
        <v>2.5999999999999999E-2</v>
      </c>
      <c r="D36" s="33">
        <f>NPV(C36,$E$4:$H$4)+$D$4</f>
        <v>39991.521496483183</v>
      </c>
      <c r="E36" s="33">
        <f t="shared" si="5"/>
        <v>21634.404016959954</v>
      </c>
      <c r="F36" s="33">
        <f t="shared" si="6"/>
        <v>18357.117479523236</v>
      </c>
    </row>
    <row r="37" spans="3:6" x14ac:dyDescent="0.25">
      <c r="C37" s="34">
        <v>2.8000000000000001E-2</v>
      </c>
      <c r="D37" s="33">
        <f t="shared" si="4"/>
        <v>39264.801054176816</v>
      </c>
      <c r="E37" s="33">
        <f t="shared" si="5"/>
        <v>21317.233164191275</v>
      </c>
      <c r="F37" s="33">
        <f t="shared" si="6"/>
        <v>17947.567889985556</v>
      </c>
    </row>
    <row r="38" spans="3:6" x14ac:dyDescent="0.25">
      <c r="C38" s="41">
        <v>0.03</v>
      </c>
      <c r="D38" s="33">
        <f t="shared" si="4"/>
        <v>38543.926635278855</v>
      </c>
      <c r="E38" s="33">
        <f t="shared" si="5"/>
        <v>21002.588686977935</v>
      </c>
      <c r="F38" s="33">
        <f t="shared" si="6"/>
        <v>17541.337948300919</v>
      </c>
    </row>
    <row r="39" spans="3:6" x14ac:dyDescent="0.25">
      <c r="C39" s="34">
        <v>3.2000000000000001E-2</v>
      </c>
      <c r="D39" s="33">
        <f t="shared" si="4"/>
        <v>37828.83744445804</v>
      </c>
      <c r="E39" s="33">
        <f t="shared" si="5"/>
        <v>20690.444535711737</v>
      </c>
      <c r="F39" s="33">
        <f t="shared" si="6"/>
        <v>17138.392908746304</v>
      </c>
    </row>
    <row r="40" spans="3:6" x14ac:dyDescent="0.25">
      <c r="C40" s="41">
        <v>3.4000000000000002E-2</v>
      </c>
      <c r="D40" s="33">
        <f t="shared" si="4"/>
        <v>37119.473450108664</v>
      </c>
      <c r="E40" s="33">
        <f t="shared" si="5"/>
        <v>20380.774985717944</v>
      </c>
      <c r="F40" s="33">
        <f t="shared" si="6"/>
        <v>16738.69846439072</v>
      </c>
    </row>
    <row r="41" spans="3:6" x14ac:dyDescent="0.25">
      <c r="C41" s="34">
        <v>3.5999999999999997E-2</v>
      </c>
      <c r="D41" s="33">
        <f t="shared" si="4"/>
        <v>36415.775373178272</v>
      </c>
      <c r="E41" s="33">
        <f t="shared" si="5"/>
        <v>20073.554632529871</v>
      </c>
      <c r="F41" s="33">
        <f t="shared" si="6"/>
        <v>16342.220740648409</v>
      </c>
    </row>
    <row r="42" spans="3:6" x14ac:dyDescent="0.25">
      <c r="C42" s="41">
        <v>3.7999999999999999E-2</v>
      </c>
      <c r="D42" s="33">
        <f t="shared" si="4"/>
        <v>35717.684676181583</v>
      </c>
      <c r="E42" s="33">
        <f t="shared" si="5"/>
        <v>19768.758387241527</v>
      </c>
      <c r="F42" s="33">
        <f t="shared" si="6"/>
        <v>15948.926288940042</v>
      </c>
    </row>
    <row r="43" spans="3:6" x14ac:dyDescent="0.25">
      <c r="C43" s="34">
        <v>0.04</v>
      </c>
      <c r="D43" s="33">
        <f t="shared" si="4"/>
        <v>35025.143552396592</v>
      </c>
      <c r="E43" s="33">
        <f t="shared" si="5"/>
        <v>19466.361471937249</v>
      </c>
      <c r="F43" s="33">
        <f t="shared" si="6"/>
        <v>15558.78208045935</v>
      </c>
    </row>
    <row r="44" spans="3:6" x14ac:dyDescent="0.25">
      <c r="C44" s="41">
        <v>4.2000000000000003E-2</v>
      </c>
      <c r="D44" s="33">
        <f t="shared" si="4"/>
        <v>34338.094915239868</v>
      </c>
      <c r="E44" s="33">
        <f t="shared" si="5"/>
        <v>19166.339415196475</v>
      </c>
      <c r="F44" s="33">
        <f t="shared" si="6"/>
        <v>15171.755500043393</v>
      </c>
    </row>
    <row r="45" spans="3:6" x14ac:dyDescent="0.25">
      <c r="C45" s="34">
        <v>4.3999999999999997E-2</v>
      </c>
      <c r="D45" s="33">
        <f t="shared" si="4"/>
        <v>33656.482387817348</v>
      </c>
      <c r="E45" s="33">
        <f t="shared" si="5"/>
        <v>18868.668047672712</v>
      </c>
      <c r="F45" s="33">
        <f t="shared" si="6"/>
        <v>14787.814340144629</v>
      </c>
    </row>
    <row r="46" spans="3:6" x14ac:dyDescent="0.25">
      <c r="C46" s="41">
        <v>4.5999999999999999E-2</v>
      </c>
      <c r="D46" s="33">
        <f t="shared" si="4"/>
        <v>32980.250292647834</v>
      </c>
      <c r="E46" s="33">
        <f t="shared" si="5"/>
        <v>18573.323497744917</v>
      </c>
      <c r="F46" s="33">
        <f t="shared" si="6"/>
        <v>14406.926794902916</v>
      </c>
    </row>
    <row r="47" spans="3:6" x14ac:dyDescent="0.25">
      <c r="C47" s="34">
        <v>4.8000000000000001E-2</v>
      </c>
      <c r="D47" s="33">
        <f t="shared" si="4"/>
        <v>32309.343641555635</v>
      </c>
      <c r="E47" s="33">
        <f t="shared" si="5"/>
        <v>18280.282187240373</v>
      </c>
      <c r="F47" s="33">
        <f t="shared" si="6"/>
        <v>14029.061454315291</v>
      </c>
    </row>
    <row r="48" spans="3:6" x14ac:dyDescent="0.25">
      <c r="C48" s="41">
        <v>0.05</v>
      </c>
      <c r="D48" s="33">
        <f t="shared" si="4"/>
        <v>31643.708125729492</v>
      </c>
      <c r="E48" s="33">
        <f t="shared" si="5"/>
        <v>17989.52082722733</v>
      </c>
      <c r="F48" s="33">
        <f t="shared" si="6"/>
        <v>13654.187298502162</v>
      </c>
    </row>
    <row r="49" spans="3:6" x14ac:dyDescent="0.25">
      <c r="C49" s="34">
        <v>5.1999999999999998E-2</v>
      </c>
      <c r="D49" s="33">
        <f t="shared" si="4"/>
        <v>30983.290105944223</v>
      </c>
      <c r="E49" s="33">
        <f t="shared" si="5"/>
        <v>17701.016413876438</v>
      </c>
      <c r="F49" s="33">
        <f t="shared" si="6"/>
        <v>13282.273692067771</v>
      </c>
    </row>
    <row r="50" spans="3:6" x14ac:dyDescent="0.25">
      <c r="C50" s="41">
        <v>5.3999999999999999E-2</v>
      </c>
      <c r="D50" s="33">
        <f t="shared" si="4"/>
        <v>30328.036602943015</v>
      </c>
      <c r="E50" s="33">
        <f t="shared" si="5"/>
        <v>17414.746224389637</v>
      </c>
      <c r="F50" s="33">
        <f t="shared" si="6"/>
        <v>12913.290378553385</v>
      </c>
    </row>
    <row r="51" spans="3:6" x14ac:dyDescent="0.25">
      <c r="C51" s="34">
        <v>5.6000000000000001E-2</v>
      </c>
      <c r="D51" s="33">
        <f t="shared" si="4"/>
        <v>29677.895287976586</v>
      </c>
      <c r="E51" s="33">
        <f t="shared" si="5"/>
        <v>17130.687812995122</v>
      </c>
      <c r="F51" s="33">
        <f t="shared" si="6"/>
        <v>12547.207474981464</v>
      </c>
    </row>
    <row r="52" spans="3:6" x14ac:dyDescent="0.25">
      <c r="C52" s="41">
        <v>5.8000000000000003E-2</v>
      </c>
      <c r="D52" s="33">
        <f t="shared" si="4"/>
        <v>29032.814473496634</v>
      </c>
      <c r="E52" s="33">
        <f t="shared" si="5"/>
        <v>16848.819007007529</v>
      </c>
      <c r="F52" s="33">
        <f t="shared" si="6"/>
        <v>12183.995466489112</v>
      </c>
    </row>
    <row r="53" spans="3:6" x14ac:dyDescent="0.25">
      <c r="C53" s="34">
        <v>0.06</v>
      </c>
      <c r="D53" s="33">
        <f t="shared" si="4"/>
        <v>28392.743104000852</v>
      </c>
      <c r="E53" s="33">
        <f t="shared" si="5"/>
        <v>16569.117902951664</v>
      </c>
      <c r="F53" s="33">
        <f t="shared" si="6"/>
        <v>11823.625201049217</v>
      </c>
    </row>
    <row r="54" spans="3:6" x14ac:dyDescent="0.25">
      <c r="C54" s="41">
        <v>6.2E-2</v>
      </c>
      <c r="D54" s="33">
        <f t="shared" si="4"/>
        <v>27757.630747026749</v>
      </c>
      <c r="E54" s="33">
        <f t="shared" si="5"/>
        <v>16291.562862749124</v>
      </c>
      <c r="F54" s="33">
        <f t="shared" si="6"/>
        <v>11466.067884277611</v>
      </c>
    </row>
    <row r="55" spans="3:6" x14ac:dyDescent="0.25">
      <c r="C55" s="34">
        <v>6.4000000000000001E-2</v>
      </c>
      <c r="D55" s="33">
        <f t="shared" si="4"/>
        <v>27127.427584291159</v>
      </c>
      <c r="E55" s="33">
        <f t="shared" si="5"/>
        <v>16016.132509966308</v>
      </c>
      <c r="F55" s="33">
        <f t="shared" si="6"/>
        <v>11111.295074324851</v>
      </c>
    </row>
    <row r="56" spans="3:6" x14ac:dyDescent="0.25">
      <c r="C56" s="41">
        <v>6.6000000000000003E-2</v>
      </c>
      <c r="D56" s="33">
        <f t="shared" si="4"/>
        <v>26502.084402973735</v>
      </c>
      <c r="E56" s="33">
        <f t="shared" si="5"/>
        <v>15742.80572612289</v>
      </c>
      <c r="F56" s="33">
        <f t="shared" si="6"/>
        <v>10759.278676850823</v>
      </c>
    </row>
    <row r="57" spans="3:6" x14ac:dyDescent="0.25">
      <c r="C57" s="34">
        <v>6.8000000000000005E-2</v>
      </c>
      <c r="D57" s="33">
        <f t="shared" si="4"/>
        <v>25881.552587140483</v>
      </c>
      <c r="E57" s="33">
        <f t="shared" si="5"/>
        <v>15471.561647059629</v>
      </c>
      <c r="F57" s="33">
        <f t="shared" si="6"/>
        <v>10409.990940080854</v>
      </c>
    </row>
    <row r="58" spans="3:6" x14ac:dyDescent="0.25">
      <c r="C58" s="41">
        <v>7.0000000000000007E-2</v>
      </c>
      <c r="D58" s="33">
        <f t="shared" si="4"/>
        <v>25265.784109306216</v>
      </c>
      <c r="E58" s="33">
        <f t="shared" si="5"/>
        <v>15202.379659364386</v>
      </c>
      <c r="F58" s="33">
        <f t="shared" si="6"/>
        <v>10063.404449941823</v>
      </c>
    </row>
    <row r="59" spans="3:6" x14ac:dyDescent="0.25">
      <c r="C59" s="34">
        <v>7.1999999999999995E-2</v>
      </c>
      <c r="D59" s="33">
        <f t="shared" si="4"/>
        <v>24654.731522132177</v>
      </c>
      <c r="E59" s="33">
        <f t="shared" si="5"/>
        <v>14935.239396855373</v>
      </c>
      <c r="F59" s="33">
        <f t="shared" si="6"/>
        <v>9719.4921252767963</v>
      </c>
    </row>
    <row r="60" spans="3:6" x14ac:dyDescent="0.25">
      <c r="C60" s="41">
        <v>7.3999999999999996E-2</v>
      </c>
      <c r="D60" s="33">
        <f t="shared" si="4"/>
        <v>24048.347950257434</v>
      </c>
      <c r="E60" s="33">
        <f t="shared" si="5"/>
        <v>14670.120737120698</v>
      </c>
      <c r="F60" s="33">
        <f t="shared" si="6"/>
        <v>9378.2272131367499</v>
      </c>
    </row>
    <row r="61" spans="3:6" x14ac:dyDescent="0.25">
      <c r="C61" s="34">
        <v>7.5999999999999998E-2</v>
      </c>
      <c r="D61" s="33">
        <f t="shared" si="4"/>
        <v>23446.587082260885</v>
      </c>
      <c r="E61" s="33">
        <f t="shared" si="5"/>
        <v>14407.003798112826</v>
      </c>
      <c r="F61" s="33">
        <f t="shared" si="6"/>
        <v>9039.5832841480587</v>
      </c>
    </row>
    <row r="62" spans="3:6" x14ac:dyDescent="0.25">
      <c r="C62" s="41">
        <v>7.8E-2</v>
      </c>
      <c r="D62" s="33">
        <f t="shared" si="4"/>
        <v>22849.403162751914</v>
      </c>
      <c r="E62" s="33">
        <f t="shared" si="5"/>
        <v>14145.868934797538</v>
      </c>
      <c r="F62" s="33">
        <f t="shared" si="6"/>
        <v>8703.5342279543547</v>
      </c>
    </row>
    <row r="63" spans="3:6" x14ac:dyDescent="0.25">
      <c r="C63" s="34">
        <v>0.08</v>
      </c>
      <c r="D63" s="33">
        <f t="shared" si="4"/>
        <v>22256.750984587168</v>
      </c>
      <c r="E63" s="33">
        <f t="shared" si="5"/>
        <v>13886.696735855905</v>
      </c>
      <c r="F63" s="33">
        <f t="shared" si="6"/>
        <v>8370.0542487312778</v>
      </c>
    </row>
    <row r="64" spans="3:6" x14ac:dyDescent="0.25">
      <c r="C64" s="41">
        <v>8.2000000000000003E-2</v>
      </c>
      <c r="D64" s="33">
        <f t="shared" si="4"/>
        <v>21668.585881211766</v>
      </c>
      <c r="E64" s="33">
        <f t="shared" si="5"/>
        <v>13629.468020438646</v>
      </c>
      <c r="F64" s="33">
        <f t="shared" si="6"/>
        <v>8039.1178607731272</v>
      </c>
    </row>
    <row r="65" spans="3:6" x14ac:dyDescent="0.25">
      <c r="C65" s="34">
        <v>8.4000000000000005E-2</v>
      </c>
      <c r="D65" s="33">
        <f t="shared" si="4"/>
        <v>21084.863719121713</v>
      </c>
      <c r="E65" s="33">
        <f t="shared" si="5"/>
        <v>13374.16383497179</v>
      </c>
      <c r="F65" s="33">
        <f t="shared" si="6"/>
        <v>7710.6998841499153</v>
      </c>
    </row>
    <row r="66" spans="3:6" x14ac:dyDescent="0.25">
      <c r="C66" s="41">
        <v>8.5999999999999993E-2</v>
      </c>
      <c r="D66" s="33">
        <f t="shared" si="4"/>
        <v>20505.540890446311</v>
      </c>
      <c r="E66" s="33">
        <f t="shared" si="5"/>
        <v>13120.765450012848</v>
      </c>
      <c r="F66" s="33">
        <f t="shared" si="6"/>
        <v>7384.7754404334701</v>
      </c>
    </row>
    <row r="67" spans="3:6" x14ac:dyDescent="0.25">
      <c r="C67" s="34">
        <v>8.7999999999999995E-2</v>
      </c>
      <c r="D67" s="33">
        <f t="shared" si="4"/>
        <v>19930.574305648042</v>
      </c>
      <c r="E67" s="33">
        <f t="shared" si="5"/>
        <v>12869.254357156424</v>
      </c>
      <c r="F67" s="33">
        <f t="shared" si="6"/>
        <v>7061.3199484916113</v>
      </c>
    </row>
    <row r="68" spans="3:6" x14ac:dyDescent="0.25">
      <c r="C68" s="41">
        <v>0.09</v>
      </c>
      <c r="D68" s="33">
        <f t="shared" si="4"/>
        <v>19359.921386337664</v>
      </c>
      <c r="E68" s="33">
        <f t="shared" si="5"/>
        <v>12619.612265988639</v>
      </c>
      <c r="F68" s="33">
        <f t="shared" si="6"/>
        <v>6740.3091203490476</v>
      </c>
    </row>
    <row r="69" spans="3:6" x14ac:dyDescent="0.25">
      <c r="C69" s="34">
        <v>9.1999999999999998E-2</v>
      </c>
      <c r="D69" s="33">
        <f t="shared" si="4"/>
        <v>18793.540058202998</v>
      </c>
      <c r="E69" s="33">
        <f t="shared" si="5"/>
        <v>12371.821101089248</v>
      </c>
      <c r="F69" s="33">
        <f t="shared" si="6"/>
        <v>6421.7189571137569</v>
      </c>
    </row>
    <row r="70" spans="3:6" x14ac:dyDescent="0.25">
      <c r="C70" s="41">
        <v>9.4E-2</v>
      </c>
      <c r="D70" s="33">
        <f t="shared" si="4"/>
        <v>18231.388744048701</v>
      </c>
      <c r="E70" s="33">
        <f t="shared" si="5"/>
        <v>12125.862999080848</v>
      </c>
      <c r="F70" s="33">
        <f t="shared" si="6"/>
        <v>6105.5257449678465</v>
      </c>
    </row>
    <row r="71" spans="3:6" x14ac:dyDescent="0.25">
      <c r="C71" s="34">
        <v>9.6000000000000002E-2</v>
      </c>
      <c r="D71" s="33">
        <f t="shared" si="4"/>
        <v>17673.426356945783</v>
      </c>
      <c r="E71" s="33">
        <f t="shared" si="5"/>
        <v>11881.720305724128</v>
      </c>
      <c r="F71" s="33">
        <f t="shared" si="6"/>
        <v>5791.7060512216704</v>
      </c>
    </row>
    <row r="72" spans="3:6" x14ac:dyDescent="0.25">
      <c r="C72" s="41">
        <v>9.8000000000000004E-2</v>
      </c>
      <c r="D72" s="33">
        <f t="shared" si="4"/>
        <v>17119.612293488477</v>
      </c>
      <c r="E72" s="33">
        <f t="shared" si="5"/>
        <v>11639.375573058576</v>
      </c>
      <c r="F72" s="33">
        <f t="shared" si="6"/>
        <v>5480.2367204298935</v>
      </c>
    </row>
    <row r="73" spans="3:6" x14ac:dyDescent="0.25">
      <c r="C73" s="34">
        <v>0.1</v>
      </c>
      <c r="D73" s="33">
        <f t="shared" si="4"/>
        <v>16569.906427156602</v>
      </c>
      <c r="E73" s="33">
        <f t="shared" si="5"/>
        <v>11398.811556587651</v>
      </c>
      <c r="F73" s="33">
        <f t="shared" si="6"/>
        <v>5171.0948705689298</v>
      </c>
    </row>
    <row r="74" spans="3:6" x14ac:dyDescent="0.25">
      <c r="C74" s="41">
        <v>0.10199999999999999</v>
      </c>
      <c r="D74" s="33">
        <f t="shared" si="4"/>
        <v>16024.269101781858</v>
      </c>
      <c r="E74" s="33">
        <f t="shared" si="5"/>
        <v>11160.011212507772</v>
      </c>
      <c r="F74" s="33">
        <f t="shared" si="6"/>
        <v>4864.2578892740785</v>
      </c>
    </row>
    <row r="75" spans="3:6" x14ac:dyDescent="0.25">
      <c r="C75" s="34">
        <v>0.104</v>
      </c>
      <c r="D75" s="33">
        <f t="shared" si="4"/>
        <v>15482.661125115948</v>
      </c>
      <c r="E75" s="33">
        <f t="shared" si="5"/>
        <v>10922.957694980309</v>
      </c>
      <c r="F75" s="33">
        <f t="shared" si="6"/>
        <v>4559.7034301356471</v>
      </c>
    </row>
    <row r="76" spans="3:6" x14ac:dyDescent="0.25">
      <c r="C76" s="41">
        <v>0.106</v>
      </c>
      <c r="D76" s="33">
        <f t="shared" si="4"/>
        <v>14945.043762498855</v>
      </c>
      <c r="E76" s="33">
        <f t="shared" si="5"/>
        <v>10687.634353445821</v>
      </c>
      <c r="F76" s="33">
        <f t="shared" si="6"/>
        <v>4257.4094090530198</v>
      </c>
    </row>
    <row r="77" spans="3:6" x14ac:dyDescent="0.25">
      <c r="C77" s="34">
        <v>0.108</v>
      </c>
      <c r="D77" s="33">
        <f t="shared" si="4"/>
        <v>14411.378730625467</v>
      </c>
      <c r="E77" s="33">
        <f t="shared" si="5"/>
        <v>10454.024729979879</v>
      </c>
      <c r="F77" s="33">
        <f t="shared" si="6"/>
        <v>3957.3540006455805</v>
      </c>
    </row>
    <row r="78" spans="3:6" x14ac:dyDescent="0.25">
      <c r="C78" s="41">
        <v>0.11</v>
      </c>
      <c r="D78" s="33">
        <f t="shared" si="4"/>
        <v>13881.628191409109</v>
      </c>
      <c r="E78" s="33">
        <f t="shared" si="5"/>
        <v>10222.112556689637</v>
      </c>
      <c r="F78" s="33">
        <f t="shared" si="6"/>
        <v>3659.515634719457</v>
      </c>
    </row>
    <row r="79" spans="3:6" x14ac:dyDescent="0.25">
      <c r="C79" s="34">
        <v>0.112</v>
      </c>
      <c r="D79" s="33">
        <f t="shared" si="4"/>
        <v>13355.754745939732</v>
      </c>
      <c r="E79" s="33">
        <f t="shared" si="5"/>
        <v>9991.8817531505265</v>
      </c>
      <c r="F79" s="33">
        <f t="shared" si="6"/>
        <v>3363.8729927891982</v>
      </c>
    </row>
    <row r="80" spans="3:6" x14ac:dyDescent="0.25">
      <c r="C80" s="41">
        <v>0.114</v>
      </c>
      <c r="D80" s="33">
        <f t="shared" si="4"/>
        <v>12833.721428535879</v>
      </c>
      <c r="E80" s="33">
        <f t="shared" si="5"/>
        <v>9763.3164238823956</v>
      </c>
      <c r="F80" s="33">
        <f t="shared" si="6"/>
        <v>3070.405004653483</v>
      </c>
    </row>
    <row r="81" spans="3:6" x14ac:dyDescent="0.25">
      <c r="C81" s="34">
        <v>0.11600000000000001</v>
      </c>
      <c r="D81" s="33">
        <f t="shared" si="4"/>
        <v>12315.491700888058</v>
      </c>
      <c r="E81" s="33">
        <f t="shared" si="5"/>
        <v>9536.4008558643545</v>
      </c>
      <c r="F81" s="33">
        <f t="shared" si="6"/>
        <v>2779.0908450237112</v>
      </c>
    </row>
    <row r="82" spans="3:6" x14ac:dyDescent="0.25">
      <c r="C82" s="41">
        <v>0.11799999999999999</v>
      </c>
      <c r="D82" s="33">
        <f t="shared" si="4"/>
        <v>11801.029446292538</v>
      </c>
      <c r="E82" s="33">
        <f t="shared" si="5"/>
        <v>9311.1195160877105</v>
      </c>
      <c r="F82" s="33">
        <f t="shared" si="6"/>
        <v>2489.9099302048271</v>
      </c>
    </row>
    <row r="83" spans="3:6" x14ac:dyDescent="0.25">
      <c r="C83" s="34">
        <v>0.12</v>
      </c>
      <c r="D83" s="33">
        <f t="shared" si="4"/>
        <v>11290.298963973313</v>
      </c>
      <c r="E83" s="33">
        <f t="shared" si="5"/>
        <v>9087.4570491461709</v>
      </c>
      <c r="F83" s="33">
        <f t="shared" si="6"/>
        <v>2202.8419148271423</v>
      </c>
    </row>
    <row r="84" spans="3:6" x14ac:dyDescent="0.25">
      <c r="C84" s="41">
        <v>0.122</v>
      </c>
      <c r="D84" s="33">
        <f t="shared" si="4"/>
        <v>10783.264963492154</v>
      </c>
      <c r="E84" s="33">
        <f t="shared" si="5"/>
        <v>8865.3982748632552</v>
      </c>
      <c r="F84" s="33">
        <f t="shared" si="6"/>
        <v>1917.8666886288775</v>
      </c>
    </row>
    <row r="85" spans="3:6" x14ac:dyDescent="0.25">
      <c r="C85" s="34">
        <v>0.124</v>
      </c>
      <c r="D85" s="33">
        <f t="shared" si="4"/>
        <v>10279.892559242624</v>
      </c>
      <c r="E85" s="33">
        <f t="shared" si="5"/>
        <v>8644.9281859551411</v>
      </c>
      <c r="F85" s="33">
        <f t="shared" si="6"/>
        <v>1634.9643732874974</v>
      </c>
    </row>
    <row r="86" spans="3:6" x14ac:dyDescent="0.25">
      <c r="C86" s="41">
        <v>0.126</v>
      </c>
      <c r="D86" s="33">
        <f t="shared" si="4"/>
        <v>9780.1472650302894</v>
      </c>
      <c r="E86" s="33">
        <f t="shared" si="5"/>
        <v>8426.0319457298319</v>
      </c>
      <c r="F86" s="33">
        <f t="shared" si="6"/>
        <v>1354.1153193004429</v>
      </c>
    </row>
    <row r="87" spans="3:6" x14ac:dyDescent="0.25">
      <c r="C87" s="34">
        <v>0.128</v>
      </c>
      <c r="D87" s="33">
        <f t="shared" si="4"/>
        <v>9283.9949887333059</v>
      </c>
      <c r="E87" s="33">
        <f t="shared" si="5"/>
        <v>8208.6948858205578</v>
      </c>
      <c r="F87" s="33">
        <f t="shared" si="6"/>
        <v>1075.3001029127481</v>
      </c>
    </row>
    <row r="88" spans="3:6" x14ac:dyDescent="0.25">
      <c r="C88" s="41">
        <v>0.13</v>
      </c>
      <c r="D88" s="33">
        <f t="shared" ref="D88:D151" si="7">NPV(C88,$E$4:$H$4)+$D$4</f>
        <v>8791.4020270466426</v>
      </c>
      <c r="E88" s="33">
        <f t="shared" ref="E88:E151" si="8">NPV(C88,$E$9:$H$9)+$D$9</f>
        <v>7992.9025039540575</v>
      </c>
      <c r="F88" s="33">
        <f t="shared" ref="F88:F151" si="9">NPV(C88,$E$14:$H$14)+$D$14</f>
        <v>798.49952309257787</v>
      </c>
    </row>
    <row r="89" spans="3:6" x14ac:dyDescent="0.25">
      <c r="C89" s="34">
        <v>0.13200000000000001</v>
      </c>
      <c r="D89" s="33">
        <f t="shared" si="7"/>
        <v>8302.3350603039144</v>
      </c>
      <c r="E89" s="33">
        <f t="shared" si="8"/>
        <v>7778.6404617521112</v>
      </c>
      <c r="F89" s="33">
        <f t="shared" si="9"/>
        <v>523.69459855181049</v>
      </c>
    </row>
    <row r="90" spans="3:6" x14ac:dyDescent="0.25">
      <c r="C90" s="41">
        <v>0.13400000000000001</v>
      </c>
      <c r="D90" s="33">
        <f t="shared" si="7"/>
        <v>7816.7611473799043</v>
      </c>
      <c r="E90" s="33">
        <f t="shared" si="8"/>
        <v>7565.8945825667543</v>
      </c>
      <c r="F90" s="33">
        <f t="shared" si="9"/>
        <v>250.86656481315731</v>
      </c>
    </row>
    <row r="91" spans="3:6" x14ac:dyDescent="0.25">
      <c r="C91" s="34">
        <v>0.13600000000000001</v>
      </c>
      <c r="D91" s="33">
        <f t="shared" si="7"/>
        <v>7334.6477206682757</v>
      </c>
      <c r="E91" s="33">
        <f t="shared" si="8"/>
        <v>7354.6508493475776</v>
      </c>
      <c r="F91" s="33">
        <f t="shared" si="9"/>
        <v>-20.003128679301881</v>
      </c>
    </row>
    <row r="92" spans="3:6" x14ac:dyDescent="0.25">
      <c r="C92" s="41">
        <v>0.13800000000000001</v>
      </c>
      <c r="D92" s="33">
        <f t="shared" si="7"/>
        <v>6855.9625811369187</v>
      </c>
      <c r="E92" s="33">
        <f t="shared" si="8"/>
        <v>7144.8954025416606</v>
      </c>
      <c r="F92" s="33">
        <f t="shared" si="9"/>
        <v>-288.93282140473457</v>
      </c>
    </row>
    <row r="93" spans="3:6" x14ac:dyDescent="0.25">
      <c r="C93" s="34">
        <v>0.14000000000000001</v>
      </c>
      <c r="D93" s="33">
        <f t="shared" si="7"/>
        <v>6380.6738934564055</v>
      </c>
      <c r="E93" s="33">
        <f t="shared" si="8"/>
        <v>6936.6145380243761</v>
      </c>
      <c r="F93" s="33">
        <f t="shared" si="9"/>
        <v>-555.94064456797059</v>
      </c>
    </row>
    <row r="94" spans="3:6" x14ac:dyDescent="0.25">
      <c r="C94" s="41">
        <v>0.14199999999999999</v>
      </c>
      <c r="D94" s="33">
        <f t="shared" si="7"/>
        <v>5908.7501812031696</v>
      </c>
      <c r="E94" s="33">
        <f t="shared" si="8"/>
        <v>6729.7947050619114</v>
      </c>
      <c r="F94" s="33">
        <f t="shared" si="9"/>
        <v>-821.04452385874174</v>
      </c>
    </row>
    <row r="95" spans="3:6" x14ac:dyDescent="0.25">
      <c r="C95" s="34">
        <v>0.14399999999999999</v>
      </c>
      <c r="D95" s="33">
        <f t="shared" si="7"/>
        <v>5440.1603221334808</v>
      </c>
      <c r="E95" s="33">
        <f t="shared" si="8"/>
        <v>6524.4225043035622</v>
      </c>
      <c r="F95" s="33">
        <f t="shared" si="9"/>
        <v>-1084.2621821700814</v>
      </c>
    </row>
    <row r="96" spans="3:6" x14ac:dyDescent="0.25">
      <c r="C96" s="41">
        <v>0.14599999999999999</v>
      </c>
      <c r="D96" s="33">
        <f t="shared" si="7"/>
        <v>4974.8735435293056</v>
      </c>
      <c r="E96" s="33">
        <f t="shared" si="8"/>
        <v>6320.4846858044766</v>
      </c>
      <c r="F96" s="33">
        <f t="shared" si="9"/>
        <v>-1345.6111422751783</v>
      </c>
    </row>
    <row r="97" spans="3:6" x14ac:dyDescent="0.25">
      <c r="C97" s="34">
        <v>0.14799999999999999</v>
      </c>
      <c r="D97" s="33">
        <f t="shared" si="7"/>
        <v>4512.8594176134211</v>
      </c>
      <c r="E97" s="33">
        <f t="shared" si="8"/>
        <v>6117.9681470777214</v>
      </c>
      <c r="F97" s="33">
        <f t="shared" si="9"/>
        <v>-1605.108729464293</v>
      </c>
    </row>
    <row r="98" spans="3:6" x14ac:dyDescent="0.25">
      <c r="C98" s="41">
        <v>0.15</v>
      </c>
      <c r="D98" s="33">
        <f t="shared" si="7"/>
        <v>4054.0878570331261</v>
      </c>
      <c r="E98" s="33">
        <f t="shared" si="8"/>
        <v>5916.8599311752187</v>
      </c>
      <c r="F98" s="33">
        <f t="shared" si="9"/>
        <v>-1862.7720741420926</v>
      </c>
    </row>
    <row r="99" spans="3:6" x14ac:dyDescent="0.25">
      <c r="C99" s="34">
        <v>0.152</v>
      </c>
      <c r="D99" s="33">
        <f t="shared" si="7"/>
        <v>3598.5291104112548</v>
      </c>
      <c r="E99" s="33">
        <f t="shared" si="8"/>
        <v>5717.147224797227</v>
      </c>
      <c r="F99" s="33">
        <f t="shared" si="9"/>
        <v>-2118.6181143859503</v>
      </c>
    </row>
    <row r="100" spans="3:6" x14ac:dyDescent="0.25">
      <c r="C100" s="41">
        <v>0.154</v>
      </c>
      <c r="D100" s="33">
        <f t="shared" si="7"/>
        <v>3146.1537579637225</v>
      </c>
      <c r="E100" s="33">
        <f t="shared" si="8"/>
        <v>5518.8173564299286</v>
      </c>
      <c r="F100" s="33">
        <f t="shared" si="9"/>
        <v>-2372.6635984661989</v>
      </c>
    </row>
    <row r="101" spans="3:6" x14ac:dyDescent="0.25">
      <c r="C101" s="34">
        <v>0.156</v>
      </c>
      <c r="D101" s="33">
        <f t="shared" si="7"/>
        <v>2696.9327071818698</v>
      </c>
      <c r="E101" s="33">
        <f t="shared" si="8"/>
        <v>5321.8577945104407</v>
      </c>
      <c r="F101" s="33">
        <f t="shared" si="9"/>
        <v>-2624.9250873285855</v>
      </c>
    </row>
    <row r="102" spans="3:6" x14ac:dyDescent="0.25">
      <c r="C102" s="41">
        <v>0.158</v>
      </c>
      <c r="D102" s="33">
        <f t="shared" si="7"/>
        <v>2250.8371885790693</v>
      </c>
      <c r="E102" s="33">
        <f t="shared" si="8"/>
        <v>5126.256145618936</v>
      </c>
      <c r="F102" s="33">
        <f t="shared" si="9"/>
        <v>-2875.4189570398594</v>
      </c>
    </row>
    <row r="103" spans="3:6" x14ac:dyDescent="0.25">
      <c r="C103" s="34">
        <v>0.16</v>
      </c>
      <c r="D103" s="33">
        <f t="shared" si="7"/>
        <v>1807.8387515004724</v>
      </c>
      <c r="E103" s="33">
        <f t="shared" si="8"/>
        <v>4932.0001526974447</v>
      </c>
      <c r="F103" s="33">
        <f t="shared" si="9"/>
        <v>-3124.1614011969723</v>
      </c>
    </row>
    <row r="104" spans="3:6" x14ac:dyDescent="0.25">
      <c r="C104" s="41">
        <v>0.16200000000000001</v>
      </c>
      <c r="D104" s="33">
        <f t="shared" si="7"/>
        <v>1367.9092599943397</v>
      </c>
      <c r="E104" s="33">
        <f t="shared" si="8"/>
        <v>4739.0776932948938</v>
      </c>
      <c r="F104" s="33">
        <f t="shared" si="9"/>
        <v>-3371.1684333005469</v>
      </c>
    </row>
    <row r="105" spans="3:6" x14ac:dyDescent="0.25">
      <c r="C105" s="34">
        <v>0.16400000000000001</v>
      </c>
      <c r="D105" s="33">
        <f t="shared" si="7"/>
        <v>931.02088874463516</v>
      </c>
      <c r="E105" s="33">
        <f t="shared" si="8"/>
        <v>4547.4767778377573</v>
      </c>
      <c r="F105" s="33">
        <f t="shared" si="9"/>
        <v>-3616.4558890931148</v>
      </c>
    </row>
    <row r="106" spans="3:6" x14ac:dyDescent="0.25">
      <c r="C106" s="41">
        <v>0.16600000000000001</v>
      </c>
      <c r="D106" s="33">
        <f t="shared" si="7"/>
        <v>497.14611906341452</v>
      </c>
      <c r="E106" s="33">
        <f t="shared" si="8"/>
        <v>4357.1855479262522</v>
      </c>
      <c r="F106" s="33">
        <f t="shared" si="9"/>
        <v>-3860.0394288628304</v>
      </c>
    </row>
    <row r="107" spans="3:6" x14ac:dyDescent="0.25">
      <c r="C107" s="34">
        <v>0.16800000000000001</v>
      </c>
      <c r="D107" s="33">
        <f t="shared" si="7"/>
        <v>66.257734942118987</v>
      </c>
      <c r="E107" s="33">
        <f t="shared" si="8"/>
        <v>4168.1922746553246</v>
      </c>
      <c r="F107" s="33">
        <f t="shared" si="9"/>
        <v>-4101.9345397132056</v>
      </c>
    </row>
    <row r="108" spans="3:6" x14ac:dyDescent="0.25">
      <c r="C108" s="41">
        <v>0.17</v>
      </c>
      <c r="D108" s="33">
        <f t="shared" si="7"/>
        <v>-361.67118083908281</v>
      </c>
      <c r="E108" s="33">
        <f t="shared" si="8"/>
        <v>3980.4853569602055</v>
      </c>
      <c r="F108" s="33">
        <f t="shared" si="9"/>
        <v>-4342.1565377992956</v>
      </c>
    </row>
    <row r="109" spans="3:6" x14ac:dyDescent="0.25">
      <c r="C109" s="34">
        <v>0.17199999999999999</v>
      </c>
      <c r="D109" s="33">
        <f t="shared" si="7"/>
        <v>-786.66725054502604</v>
      </c>
      <c r="E109" s="33">
        <f t="shared" si="8"/>
        <v>3794.0533199860729</v>
      </c>
      <c r="F109" s="33">
        <f t="shared" si="9"/>
        <v>-4580.7205705311135</v>
      </c>
    </row>
    <row r="110" spans="3:6" x14ac:dyDescent="0.25">
      <c r="C110" s="41">
        <v>0.17399999999999999</v>
      </c>
      <c r="D110" s="33">
        <f t="shared" si="7"/>
        <v>-1208.756805263125</v>
      </c>
      <c r="E110" s="33">
        <f t="shared" si="8"/>
        <v>3608.8848134814543</v>
      </c>
      <c r="F110" s="33">
        <f t="shared" si="9"/>
        <v>-4817.6416187445793</v>
      </c>
    </row>
    <row r="111" spans="3:6" x14ac:dyDescent="0.25">
      <c r="C111" s="34">
        <v>0.17599999999999999</v>
      </c>
      <c r="D111" s="33">
        <f t="shared" si="7"/>
        <v>-1627.9658886258112</v>
      </c>
      <c r="E111" s="33">
        <f t="shared" si="8"/>
        <v>3424.9686102149644</v>
      </c>
      <c r="F111" s="33">
        <f t="shared" si="9"/>
        <v>-5052.9344988407756</v>
      </c>
    </row>
    <row r="112" spans="3:6" x14ac:dyDescent="0.25">
      <c r="C112" s="41">
        <v>0.17799999999999999</v>
      </c>
      <c r="D112" s="33">
        <f t="shared" si="7"/>
        <v>-2044.320260478853</v>
      </c>
      <c r="E112" s="33">
        <f t="shared" si="8"/>
        <v>3242.2936044149683</v>
      </c>
      <c r="F112" s="33">
        <f t="shared" si="9"/>
        <v>-5286.613864893814</v>
      </c>
    </row>
    <row r="113" spans="3:6" x14ac:dyDescent="0.25">
      <c r="C113" s="34">
        <v>0.18</v>
      </c>
      <c r="D113" s="33">
        <f t="shared" si="7"/>
        <v>-2457.8454004960222</v>
      </c>
      <c r="E113" s="33">
        <f t="shared" si="8"/>
        <v>3060.8488102318734</v>
      </c>
      <c r="F113" s="33">
        <f t="shared" si="9"/>
        <v>-5518.6942107278956</v>
      </c>
    </row>
    <row r="114" spans="3:6" x14ac:dyDescent="0.25">
      <c r="C114" s="41">
        <v>0.182</v>
      </c>
      <c r="D114" s="33">
        <f t="shared" si="7"/>
        <v>-2868.5665117416065</v>
      </c>
      <c r="E114" s="33">
        <f t="shared" si="8"/>
        <v>2880.6233602225984</v>
      </c>
      <c r="F114" s="33">
        <f t="shared" si="9"/>
        <v>-5749.1898719641904</v>
      </c>
    </row>
    <row r="115" spans="3:6" x14ac:dyDescent="0.25">
      <c r="C115" s="34">
        <v>0.184</v>
      </c>
      <c r="D115" s="33">
        <f t="shared" si="7"/>
        <v>-3276.5085241809284</v>
      </c>
      <c r="E115" s="33">
        <f t="shared" si="8"/>
        <v>2701.6065038569359</v>
      </c>
      <c r="F115" s="33">
        <f t="shared" si="9"/>
        <v>-5978.1150280378715</v>
      </c>
    </row>
    <row r="116" spans="3:6" x14ac:dyDescent="0.25">
      <c r="C116" s="41">
        <v>0.186</v>
      </c>
      <c r="D116" s="33">
        <f t="shared" si="7"/>
        <v>-3681.6960981404263</v>
      </c>
      <c r="E116" s="33">
        <f t="shared" si="8"/>
        <v>2523.7876060453927</v>
      </c>
      <c r="F116" s="33">
        <f t="shared" si="9"/>
        <v>-6205.4837041858264</v>
      </c>
    </row>
    <row r="117" spans="3:6" x14ac:dyDescent="0.25">
      <c r="C117" s="34">
        <v>0.188</v>
      </c>
      <c r="D117" s="33">
        <f t="shared" si="7"/>
        <v>-4084.1536277173873</v>
      </c>
      <c r="E117" s="33">
        <f t="shared" si="8"/>
        <v>2347.1561456882046</v>
      </c>
      <c r="F117" s="33">
        <f t="shared" si="9"/>
        <v>-6431.30977340557</v>
      </c>
    </row>
    <row r="118" spans="3:6" x14ac:dyDescent="0.25">
      <c r="C118" s="41">
        <v>0.19</v>
      </c>
      <c r="D118" s="33">
        <f t="shared" si="7"/>
        <v>-4483.9052441407111</v>
      </c>
      <c r="E118" s="33">
        <f t="shared" si="8"/>
        <v>2171.7017142451514</v>
      </c>
      <c r="F118" s="33">
        <f t="shared" si="9"/>
        <v>-6655.6069583858553</v>
      </c>
    </row>
    <row r="119" spans="3:6" x14ac:dyDescent="0.25">
      <c r="C119" s="34">
        <v>0.192</v>
      </c>
      <c r="D119" s="33">
        <f t="shared" si="7"/>
        <v>-4880.974819083378</v>
      </c>
      <c r="E119" s="33">
        <f t="shared" si="8"/>
        <v>1997.4140143258555</v>
      </c>
      <c r="F119" s="33">
        <f t="shared" si="9"/>
        <v>-6878.3888334092335</v>
      </c>
    </row>
    <row r="120" spans="3:6" x14ac:dyDescent="0.25">
      <c r="C120" s="41">
        <v>0.19400000000000001</v>
      </c>
      <c r="D120" s="33">
        <f t="shared" si="7"/>
        <v>-5275.3859679271118</v>
      </c>
      <c r="E120" s="33">
        <f t="shared" si="8"/>
        <v>1824.2828583002483</v>
      </c>
      <c r="F120" s="33">
        <f t="shared" si="9"/>
        <v>-7099.6688262273528</v>
      </c>
    </row>
    <row r="121" spans="3:6" x14ac:dyDescent="0.25">
      <c r="C121" s="34">
        <v>0.19600000000000001</v>
      </c>
      <c r="D121" s="33">
        <f t="shared" si="7"/>
        <v>-5667.1620529803185</v>
      </c>
      <c r="E121" s="33">
        <f t="shared" si="8"/>
        <v>1652.2981669288565</v>
      </c>
      <c r="F121" s="33">
        <f t="shared" si="9"/>
        <v>-7319.4602199091678</v>
      </c>
    </row>
    <row r="122" spans="3:6" x14ac:dyDescent="0.25">
      <c r="C122" s="41">
        <v>0.19800000000000001</v>
      </c>
      <c r="D122" s="33">
        <f t="shared" si="7"/>
        <v>-6056.3261866498942</v>
      </c>
      <c r="E122" s="33">
        <f t="shared" si="8"/>
        <v>1481.4499680125809</v>
      </c>
      <c r="F122" s="33">
        <f t="shared" si="9"/>
        <v>-7537.7761546624897</v>
      </c>
    </row>
    <row r="123" spans="3:6" x14ac:dyDescent="0.25">
      <c r="C123" s="34">
        <v>0.2</v>
      </c>
      <c r="D123" s="33">
        <f t="shared" si="7"/>
        <v>-6442.901234567893</v>
      </c>
      <c r="E123" s="33">
        <f t="shared" si="8"/>
        <v>1311.7283950617275</v>
      </c>
      <c r="F123" s="33">
        <f t="shared" si="9"/>
        <v>-7754.6296296296277</v>
      </c>
    </row>
    <row r="124" spans="3:6" x14ac:dyDescent="0.25">
      <c r="C124" s="41">
        <v>0.20200000000000001</v>
      </c>
      <c r="D124" s="33">
        <f t="shared" si="7"/>
        <v>-6826.9098186732008</v>
      </c>
      <c r="E124" s="33">
        <f t="shared" si="8"/>
        <v>1143.1236859838609</v>
      </c>
      <c r="F124" s="33">
        <f t="shared" si="9"/>
        <v>-7970.0335046570617</v>
      </c>
    </row>
    <row r="125" spans="3:6" x14ac:dyDescent="0.25">
      <c r="C125" s="34">
        <v>0.20399999999999999</v>
      </c>
      <c r="D125" s="33">
        <f t="shared" si="7"/>
        <v>-7208.3743202496698</v>
      </c>
      <c r="E125" s="33">
        <f t="shared" si="8"/>
        <v>975.62618179030687</v>
      </c>
      <c r="F125" s="33">
        <f t="shared" si="9"/>
        <v>-8184.0005020399913</v>
      </c>
    </row>
    <row r="126" spans="3:6" x14ac:dyDescent="0.25">
      <c r="C126" s="41">
        <v>0.20599999999999999</v>
      </c>
      <c r="D126" s="33">
        <f t="shared" si="7"/>
        <v>-7587.3168829209608</v>
      </c>
      <c r="E126" s="33">
        <f t="shared" si="8"/>
        <v>809.22632532092393</v>
      </c>
      <c r="F126" s="33">
        <f t="shared" si="9"/>
        <v>-8396.5432082418847</v>
      </c>
    </row>
    <row r="127" spans="3:6" x14ac:dyDescent="0.25">
      <c r="C127" s="34">
        <v>0.20799999999999999</v>
      </c>
      <c r="D127" s="33">
        <f t="shared" si="7"/>
        <v>-7963.7594156026607</v>
      </c>
      <c r="E127" s="33">
        <f t="shared" si="8"/>
        <v>643.91465998690546</v>
      </c>
      <c r="F127" s="33">
        <f t="shared" si="9"/>
        <v>-8607.6740755895589</v>
      </c>
    </row>
    <row r="128" spans="3:6" x14ac:dyDescent="0.25">
      <c r="C128" s="41">
        <v>0.21</v>
      </c>
      <c r="D128" s="33">
        <f t="shared" si="7"/>
        <v>-8337.7235954128701</v>
      </c>
      <c r="E128" s="33">
        <f t="shared" si="8"/>
        <v>479.68182853128383</v>
      </c>
      <c r="F128" s="33">
        <f t="shared" si="9"/>
        <v>-8817.4054239441539</v>
      </c>
    </row>
    <row r="129" spans="3:6" x14ac:dyDescent="0.25">
      <c r="C129" s="34">
        <v>0.21199999999999999</v>
      </c>
      <c r="D129" s="33">
        <f t="shared" si="7"/>
        <v>-8709.2308705414471</v>
      </c>
      <c r="E129" s="33">
        <f t="shared" si="8"/>
        <v>316.51857180689694</v>
      </c>
      <c r="F129" s="33">
        <f t="shared" si="9"/>
        <v>-9025.7494423483586</v>
      </c>
    </row>
    <row r="130" spans="3:6" x14ac:dyDescent="0.25">
      <c r="C130" s="41">
        <v>0.214</v>
      </c>
      <c r="D130" s="33">
        <f t="shared" si="7"/>
        <v>-9078.3024630788132</v>
      </c>
      <c r="E130" s="33">
        <f t="shared" si="8"/>
        <v>154.41572757147514</v>
      </c>
      <c r="F130" s="33">
        <f t="shared" si="9"/>
        <v>-9232.7181906502883</v>
      </c>
    </row>
    <row r="131" spans="3:6" x14ac:dyDescent="0.25">
      <c r="C131" s="34">
        <v>0.216</v>
      </c>
      <c r="D131" s="33">
        <f t="shared" si="7"/>
        <v>-9444.9593718047545</v>
      </c>
      <c r="E131" s="33">
        <f t="shared" si="8"/>
        <v>-6.6357707003262476</v>
      </c>
      <c r="F131" s="33">
        <f t="shared" si="9"/>
        <v>-9438.3236011044355</v>
      </c>
    </row>
    <row r="132" spans="3:6" x14ac:dyDescent="0.25">
      <c r="C132" s="41">
        <v>0.218</v>
      </c>
      <c r="D132" s="33">
        <f t="shared" si="7"/>
        <v>-9809.2223749381519</v>
      </c>
      <c r="E132" s="33">
        <f t="shared" si="8"/>
        <v>-166.64489498825424</v>
      </c>
      <c r="F132" s="33">
        <f t="shared" si="9"/>
        <v>-9642.577479949905</v>
      </c>
    </row>
    <row r="133" spans="3:6" x14ac:dyDescent="0.25">
      <c r="C133" s="34">
        <v>0.22</v>
      </c>
      <c r="D133" s="33">
        <f t="shared" si="7"/>
        <v>-10171.112032847974</v>
      </c>
      <c r="E133" s="33">
        <f t="shared" si="8"/>
        <v>-325.62052388150187</v>
      </c>
      <c r="F133" s="33">
        <f t="shared" si="9"/>
        <v>-9845.4915089664792</v>
      </c>
    </row>
    <row r="134" spans="3:6" x14ac:dyDescent="0.25">
      <c r="C134" s="41">
        <v>0.222</v>
      </c>
      <c r="D134" s="33">
        <f t="shared" si="7"/>
        <v>-10530.648690726259</v>
      </c>
      <c r="E134" s="33">
        <f t="shared" si="8"/>
        <v>-483.57144371750474</v>
      </c>
      <c r="F134" s="33">
        <f t="shared" si="9"/>
        <v>-10047.077247008754</v>
      </c>
    </row>
    <row r="135" spans="3:6" x14ac:dyDescent="0.25">
      <c r="C135" s="34">
        <v>0.224</v>
      </c>
      <c r="D135" s="33">
        <f t="shared" si="7"/>
        <v>-10887.852481223701</v>
      </c>
      <c r="E135" s="33">
        <f t="shared" si="8"/>
        <v>-640.50634970503597</v>
      </c>
      <c r="F135" s="33">
        <f t="shared" si="9"/>
        <v>-10247.346131518672</v>
      </c>
    </row>
    <row r="136" spans="3:6" x14ac:dyDescent="0.25">
      <c r="C136" s="41">
        <v>0.22600000000000001</v>
      </c>
      <c r="D136" s="33">
        <f t="shared" si="7"/>
        <v>-11242.743327048447</v>
      </c>
      <c r="E136" s="33">
        <f t="shared" si="8"/>
        <v>-796.43384703152697</v>
      </c>
      <c r="F136" s="33">
        <f t="shared" si="9"/>
        <v>-10446.30948001692</v>
      </c>
    </row>
    <row r="137" spans="3:6" x14ac:dyDescent="0.25">
      <c r="C137" s="34">
        <v>0.22800000000000001</v>
      </c>
      <c r="D137" s="33">
        <f t="shared" si="7"/>
        <v>-11595.34094352847</v>
      </c>
      <c r="E137" s="33">
        <f t="shared" si="8"/>
        <v>-951.36245195515221</v>
      </c>
      <c r="F137" s="33">
        <f t="shared" si="9"/>
        <v>-10643.978491573333</v>
      </c>
    </row>
    <row r="138" spans="3:6" x14ac:dyDescent="0.25">
      <c r="C138" s="41">
        <v>0.23</v>
      </c>
      <c r="D138" s="33">
        <f t="shared" si="7"/>
        <v>-11945.664841138539</v>
      </c>
      <c r="E138" s="33">
        <f t="shared" si="8"/>
        <v>-1105.3005928816929</v>
      </c>
      <c r="F138" s="33">
        <f t="shared" si="9"/>
        <v>-10840.364248256847</v>
      </c>
    </row>
    <row r="139" spans="3:6" x14ac:dyDescent="0.25">
      <c r="C139" s="34">
        <v>0.23200000000000001</v>
      </c>
      <c r="D139" s="33">
        <f t="shared" si="7"/>
        <v>-12293.734327991697</v>
      </c>
      <c r="E139" s="33">
        <f t="shared" si="8"/>
        <v>-1258.2566114265937</v>
      </c>
      <c r="F139" s="33">
        <f t="shared" si="9"/>
        <v>-11035.477716565118</v>
      </c>
    </row>
    <row r="140" spans="3:6" x14ac:dyDescent="0.25">
      <c r="C140" s="41">
        <v>0.23400000000000001</v>
      </c>
      <c r="D140" s="33">
        <f t="shared" si="7"/>
        <v>-12639.568512296522</v>
      </c>
      <c r="E140" s="33">
        <f t="shared" si="8"/>
        <v>-1410.238763462221</v>
      </c>
      <c r="F140" s="33">
        <f t="shared" si="9"/>
        <v>-11229.329748834301</v>
      </c>
    </row>
    <row r="141" spans="3:6" x14ac:dyDescent="0.25">
      <c r="C141" s="34">
        <v>0.23599999999999999</v>
      </c>
      <c r="D141" s="33">
        <f t="shared" si="7"/>
        <v>-12983.18630478</v>
      </c>
      <c r="E141" s="33">
        <f t="shared" si="8"/>
        <v>-1561.2552201508515</v>
      </c>
      <c r="F141" s="33">
        <f t="shared" si="9"/>
        <v>-11421.931084629148</v>
      </c>
    </row>
    <row r="142" spans="3:6" x14ac:dyDescent="0.25">
      <c r="C142" s="41">
        <v>0.23799999999999999</v>
      </c>
      <c r="D142" s="33">
        <f t="shared" si="7"/>
        <v>-13324.606421077173</v>
      </c>
      <c r="E142" s="33">
        <f t="shared" si="8"/>
        <v>-1711.3140689633074</v>
      </c>
      <c r="F142" s="33">
        <f t="shared" si="9"/>
        <v>-11613.292352113865</v>
      </c>
    </row>
    <row r="143" spans="3:6" x14ac:dyDescent="0.25">
      <c r="C143" s="34">
        <v>0.24</v>
      </c>
      <c r="D143" s="33">
        <f t="shared" si="7"/>
        <v>-13663.847384087625</v>
      </c>
      <c r="E143" s="33">
        <f t="shared" si="8"/>
        <v>-1860.4233146836923</v>
      </c>
      <c r="F143" s="33">
        <f t="shared" si="9"/>
        <v>-11803.424069403947</v>
      </c>
    </row>
    <row r="144" spans="3:6" x14ac:dyDescent="0.25">
      <c r="C144" s="41">
        <v>0.24199999999999999</v>
      </c>
      <c r="D144" s="33">
        <f t="shared" si="7"/>
        <v>-14000.927526299492</v>
      </c>
      <c r="E144" s="33">
        <f t="shared" si="8"/>
        <v>-2008.5908804002829</v>
      </c>
      <c r="F144" s="33">
        <f t="shared" si="9"/>
        <v>-11992.33664589921</v>
      </c>
    </row>
    <row r="145" spans="3:6" x14ac:dyDescent="0.25">
      <c r="C145" s="34">
        <v>0.24399999999999999</v>
      </c>
      <c r="D145" s="33">
        <f t="shared" si="7"/>
        <v>-14335.864992081479</v>
      </c>
      <c r="E145" s="33">
        <f t="shared" si="8"/>
        <v>-2155.8246084828788</v>
      </c>
      <c r="F145" s="33">
        <f t="shared" si="9"/>
        <v>-12180.040383598593</v>
      </c>
    </row>
    <row r="146" spans="3:6" x14ac:dyDescent="0.25">
      <c r="C146" s="41">
        <v>0.246</v>
      </c>
      <c r="D146" s="33">
        <f t="shared" si="7"/>
        <v>-14668.677739943494</v>
      </c>
      <c r="E146" s="33">
        <f t="shared" si="8"/>
        <v>-2302.1322615468307</v>
      </c>
      <c r="F146" s="33">
        <f t="shared" si="9"/>
        <v>-12366.545478396656</v>
      </c>
    </row>
    <row r="147" spans="3:6" x14ac:dyDescent="0.25">
      <c r="C147" s="34">
        <v>0.248</v>
      </c>
      <c r="D147" s="33">
        <f t="shared" si="7"/>
        <v>-14999.383544766228</v>
      </c>
      <c r="E147" s="33">
        <f t="shared" si="8"/>
        <v>-2447.5215234038842</v>
      </c>
      <c r="F147" s="33">
        <f t="shared" si="9"/>
        <v>-12551.862021362336</v>
      </c>
    </row>
    <row r="148" spans="3:6" x14ac:dyDescent="0.25">
      <c r="C148" s="41">
        <v>0.25</v>
      </c>
      <c r="D148" s="33">
        <f t="shared" si="7"/>
        <v>-15328</v>
      </c>
      <c r="E148" s="33">
        <f t="shared" si="8"/>
        <v>-2592</v>
      </c>
      <c r="F148" s="33">
        <f t="shared" si="9"/>
        <v>-12736</v>
      </c>
    </row>
    <row r="149" spans="3:6" x14ac:dyDescent="0.25">
      <c r="C149" s="34">
        <v>0.252</v>
      </c>
      <c r="D149" s="33">
        <f t="shared" si="7"/>
        <v>-15654.544519833958</v>
      </c>
      <c r="E149" s="33">
        <f t="shared" si="8"/>
        <v>-2735.5752203405864</v>
      </c>
      <c r="F149" s="33">
        <f t="shared" si="9"/>
        <v>-12918.969299493365</v>
      </c>
    </row>
    <row r="150" spans="3:6" x14ac:dyDescent="0.25">
      <c r="C150" s="41">
        <v>0.254</v>
      </c>
      <c r="D150" s="33">
        <f t="shared" si="7"/>
        <v>-15979.034341335238</v>
      </c>
      <c r="E150" s="33">
        <f t="shared" si="8"/>
        <v>-2878.2546374030208</v>
      </c>
      <c r="F150" s="33">
        <f t="shared" si="9"/>
        <v>-13100.779703932203</v>
      </c>
    </row>
    <row r="151" spans="3:6" x14ac:dyDescent="0.25">
      <c r="C151" s="34">
        <v>0.25600000000000001</v>
      </c>
      <c r="D151" s="33">
        <f t="shared" si="7"/>
        <v>-16301.486526559296</v>
      </c>
      <c r="E151" s="33">
        <f t="shared" si="8"/>
        <v>-3020.0456290368893</v>
      </c>
      <c r="F151" s="33">
        <f t="shared" si="9"/>
        <v>-13281.4408975224</v>
      </c>
    </row>
    <row r="152" spans="3:6" x14ac:dyDescent="0.25">
      <c r="C152" s="41">
        <v>0.25800000000000001</v>
      </c>
      <c r="D152" s="33">
        <f t="shared" ref="D152:D171" si="10">NPV(C152,$E$4:$H$4)+$D$4</f>
        <v>-16621.917964631401</v>
      </c>
      <c r="E152" s="33">
        <f t="shared" ref="E152:E171" si="11">NPV(C152,$E$9:$H$9)+$D$9</f>
        <v>-3160.9554988519812</v>
      </c>
      <c r="F152" s="33">
        <f t="shared" ref="F152:F171" si="12">NPV(C152,$E$14:$H$14)+$D$14</f>
        <v>-13460.962465779427</v>
      </c>
    </row>
    <row r="153" spans="3:6" x14ac:dyDescent="0.25">
      <c r="C153" s="34">
        <v>0.26</v>
      </c>
      <c r="D153" s="33">
        <f t="shared" si="10"/>
        <v>-16940.345373799893</v>
      </c>
      <c r="E153" s="33">
        <f t="shared" si="11"/>
        <v>-3300.9914770943651</v>
      </c>
      <c r="F153" s="33">
        <f t="shared" si="12"/>
        <v>-13639.353896705514</v>
      </c>
    </row>
    <row r="154" spans="3:6" x14ac:dyDescent="0.25">
      <c r="C154" s="41">
        <v>0.26200000000000001</v>
      </c>
      <c r="D154" s="33">
        <f t="shared" si="10"/>
        <v>-17256.785303461496</v>
      </c>
      <c r="E154" s="33">
        <f t="shared" si="11"/>
        <v>-3440.1607215106196</v>
      </c>
      <c r="F154" s="33">
        <f t="shared" si="12"/>
        <v>-13816.624581950891</v>
      </c>
    </row>
    <row r="155" spans="3:6" x14ac:dyDescent="0.25">
      <c r="C155" s="34">
        <v>0.26400000000000001</v>
      </c>
      <c r="D155" s="33">
        <f t="shared" si="10"/>
        <v>-17571.254136159565</v>
      </c>
      <c r="E155" s="33">
        <f t="shared" si="11"/>
        <v>-3578.470318200365</v>
      </c>
      <c r="F155" s="33">
        <f t="shared" si="12"/>
        <v>-13992.783817959193</v>
      </c>
    </row>
    <row r="156" spans="3:6" x14ac:dyDescent="0.25">
      <c r="C156" s="41">
        <v>0.26600000000000001</v>
      </c>
      <c r="D156" s="33">
        <f t="shared" si="10"/>
        <v>-17883.768089554782</v>
      </c>
      <c r="E156" s="33">
        <f t="shared" si="11"/>
        <v>-3715.9272824574582</v>
      </c>
      <c r="F156" s="33">
        <f t="shared" si="12"/>
        <v>-14167.840807097331</v>
      </c>
    </row>
    <row r="157" spans="3:6" x14ac:dyDescent="0.25">
      <c r="C157" s="34">
        <v>0.26800000000000002</v>
      </c>
      <c r="D157" s="33">
        <f t="shared" si="10"/>
        <v>-18194.343218369875</v>
      </c>
      <c r="E157" s="33">
        <f t="shared" si="11"/>
        <v>-3852.5385595998232</v>
      </c>
      <c r="F157" s="33">
        <f t="shared" si="12"/>
        <v>-14341.804658770052</v>
      </c>
    </row>
    <row r="158" spans="3:6" x14ac:dyDescent="0.25">
      <c r="C158" s="41">
        <v>0.27</v>
      </c>
      <c r="D158" s="33">
        <f t="shared" si="10"/>
        <v>-18502.995416307662</v>
      </c>
      <c r="E158" s="33">
        <f t="shared" si="11"/>
        <v>-3988.311025788149</v>
      </c>
      <c r="F158" s="33">
        <f t="shared" si="12"/>
        <v>-14514.684390519506</v>
      </c>
    </row>
    <row r="159" spans="3:6" x14ac:dyDescent="0.25">
      <c r="C159" s="34">
        <v>0.27200000000000002</v>
      </c>
      <c r="D159" s="33">
        <f t="shared" si="10"/>
        <v>-18809.740417943598</v>
      </c>
      <c r="E159" s="33">
        <f t="shared" si="11"/>
        <v>-4123.2514888337246</v>
      </c>
      <c r="F159" s="33">
        <f t="shared" si="12"/>
        <v>-14686.488929109888</v>
      </c>
    </row>
    <row r="160" spans="3:6" x14ac:dyDescent="0.25">
      <c r="C160" s="41">
        <v>0.27400000000000002</v>
      </c>
      <c r="D160" s="33">
        <f t="shared" si="10"/>
        <v>-19114.593800592862</v>
      </c>
      <c r="E160" s="33">
        <f t="shared" si="11"/>
        <v>-4257.3666889953893</v>
      </c>
      <c r="F160" s="33">
        <f t="shared" si="12"/>
        <v>-14857.227111597473</v>
      </c>
    </row>
    <row r="161" spans="3:6" x14ac:dyDescent="0.25">
      <c r="C161" s="34">
        <v>0.27600000000000002</v>
      </c>
      <c r="D161" s="33">
        <f t="shared" si="10"/>
        <v>-19417.570986152292</v>
      </c>
      <c r="E161" s="33">
        <f t="shared" si="11"/>
        <v>-4390.6632997659617</v>
      </c>
      <c r="F161" s="33">
        <f t="shared" si="12"/>
        <v>-15026.907686386345</v>
      </c>
    </row>
    <row r="162" spans="3:6" x14ac:dyDescent="0.25">
      <c r="C162" s="41">
        <v>0.27800000000000002</v>
      </c>
      <c r="D162" s="33">
        <f t="shared" si="10"/>
        <v>-19718.687242917906</v>
      </c>
      <c r="E162" s="33">
        <f t="shared" si="11"/>
        <v>-4523.1479286480899</v>
      </c>
      <c r="F162" s="33">
        <f t="shared" si="12"/>
        <v>-15195.539314269816</v>
      </c>
    </row>
    <row r="163" spans="3:6" x14ac:dyDescent="0.25">
      <c r="C163" s="34">
        <v>0.28000000000000003</v>
      </c>
      <c r="D163" s="33">
        <f t="shared" si="10"/>
        <v>-20017.95768737793</v>
      </c>
      <c r="E163" s="33">
        <f t="shared" si="11"/>
        <v>-4654.8271179199219</v>
      </c>
      <c r="F163" s="33">
        <f t="shared" si="12"/>
        <v>-15363.130569458008</v>
      </c>
    </row>
    <row r="164" spans="3:6" x14ac:dyDescent="0.25">
      <c r="C164" s="41">
        <v>0.28199999999999997</v>
      </c>
      <c r="D164" s="33">
        <f t="shared" si="10"/>
        <v>-20315.397285982079</v>
      </c>
      <c r="E164" s="33">
        <f t="shared" si="11"/>
        <v>-4785.7073453905032</v>
      </c>
      <c r="F164" s="33">
        <f t="shared" si="12"/>
        <v>-15529.689940591576</v>
      </c>
    </row>
    <row r="165" spans="3:6" x14ac:dyDescent="0.25">
      <c r="C165" s="34">
        <v>0.28399999999999997</v>
      </c>
      <c r="D165" s="33">
        <f t="shared" si="10"/>
        <v>-20611.020856887233</v>
      </c>
      <c r="E165" s="33">
        <f t="shared" si="11"/>
        <v>-4915.7950251452712</v>
      </c>
      <c r="F165" s="33">
        <f t="shared" si="12"/>
        <v>-15695.225831741962</v>
      </c>
    </row>
    <row r="166" spans="3:6" x14ac:dyDescent="0.25">
      <c r="C166" s="41">
        <v>0.28599999999999998</v>
      </c>
      <c r="D166" s="33">
        <f t="shared" si="10"/>
        <v>-20904.84307167989</v>
      </c>
      <c r="E166" s="33">
        <f t="shared" si="11"/>
        <v>-5045.0965082816183</v>
      </c>
      <c r="F166" s="33">
        <f t="shared" si="12"/>
        <v>-15859.746563398272</v>
      </c>
    </row>
    <row r="167" spans="3:6" x14ac:dyDescent="0.25">
      <c r="C167" s="34">
        <v>0.28799999999999998</v>
      </c>
      <c r="D167" s="33">
        <f t="shared" si="10"/>
        <v>-21196.878457075785</v>
      </c>
      <c r="E167" s="33">
        <f t="shared" si="11"/>
        <v>-5173.6180836347849</v>
      </c>
      <c r="F167" s="33">
        <f t="shared" si="12"/>
        <v>-16023.260373440986</v>
      </c>
    </row>
    <row r="168" spans="3:6" x14ac:dyDescent="0.25">
      <c r="C168" s="41">
        <v>0.28999999999999998</v>
      </c>
      <c r="D168" s="33">
        <f t="shared" si="10"/>
        <v>-21487.141396596984</v>
      </c>
      <c r="E168" s="33">
        <f t="shared" si="11"/>
        <v>-5301.3659784942138</v>
      </c>
      <c r="F168" s="33">
        <f t="shared" si="12"/>
        <v>-16185.775418102778</v>
      </c>
    </row>
    <row r="169" spans="3:6" x14ac:dyDescent="0.25">
      <c r="C169" s="34">
        <v>0.29199999999999998</v>
      </c>
      <c r="D169" s="33">
        <f t="shared" si="10"/>
        <v>-21775.646132226932</v>
      </c>
      <c r="E169" s="33">
        <f t="shared" si="11"/>
        <v>-5428.3463593104098</v>
      </c>
      <c r="F169" s="33">
        <f t="shared" si="12"/>
        <v>-16347.299772916522</v>
      </c>
    </row>
    <row r="170" spans="3:6" x14ac:dyDescent="0.25">
      <c r="C170" s="41">
        <v>0.29399999999999998</v>
      </c>
      <c r="D170" s="33">
        <f t="shared" si="10"/>
        <v>-22062.406766043379</v>
      </c>
      <c r="E170" s="33">
        <f t="shared" si="11"/>
        <v>-5554.565332392609</v>
      </c>
      <c r="F170" s="33">
        <f t="shared" si="12"/>
        <v>-16507.841433650763</v>
      </c>
    </row>
    <row r="171" spans="3:6" x14ac:dyDescent="0.25">
      <c r="C171" s="34">
        <v>0.29599999999999999</v>
      </c>
      <c r="D171" s="33">
        <f t="shared" si="10"/>
        <v>-22347.437261829997</v>
      </c>
      <c r="E171" s="33">
        <f t="shared" si="11"/>
        <v>-5680.0289445972012</v>
      </c>
      <c r="F171" s="33">
        <f t="shared" si="12"/>
        <v>-16667.40831723281</v>
      </c>
    </row>
  </sheetData>
  <mergeCells count="3">
    <mergeCell ref="D2:H2"/>
    <mergeCell ref="D7:H7"/>
    <mergeCell ref="D12:H12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F357-8D18-4CAA-BCA5-8132CC6FDBF0}">
  <dimension ref="C1:I171"/>
  <sheetViews>
    <sheetView topLeftCell="A5" workbookViewId="0">
      <selection activeCell="K20" sqref="K20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9" width="13.140625" customWidth="1"/>
  </cols>
  <sheetData>
    <row r="1" spans="3:9" ht="15.75" thickBot="1" x14ac:dyDescent="0.3"/>
    <row r="2" spans="3:9" x14ac:dyDescent="0.25">
      <c r="C2" s="25" t="s">
        <v>6</v>
      </c>
      <c r="D2" s="49" t="s">
        <v>7</v>
      </c>
      <c r="E2" s="47"/>
      <c r="F2" s="47"/>
      <c r="G2" s="47"/>
      <c r="H2" s="47"/>
      <c r="I2" s="47"/>
    </row>
    <row r="3" spans="3:9" x14ac:dyDescent="0.25">
      <c r="C3" s="38">
        <v>7.0000000000000007E-2</v>
      </c>
      <c r="D3" s="2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</row>
    <row r="4" spans="3:9" x14ac:dyDescent="0.25">
      <c r="C4" s="31" t="s">
        <v>18</v>
      </c>
      <c r="D4" s="1">
        <v>-100000</v>
      </c>
      <c r="E4" s="1">
        <v>10000</v>
      </c>
      <c r="F4" s="1">
        <v>20000</v>
      </c>
      <c r="G4" s="1">
        <v>30000</v>
      </c>
      <c r="H4" s="1">
        <v>40000</v>
      </c>
      <c r="I4" s="1">
        <v>20000</v>
      </c>
    </row>
    <row r="5" spans="3:9" x14ac:dyDescent="0.25">
      <c r="C5" s="31" t="s">
        <v>25</v>
      </c>
      <c r="D5" s="27">
        <f>SUM(E5:I5)</f>
        <v>96079.037336287525</v>
      </c>
      <c r="E5" s="28">
        <f>E4/(1+$C$3)^E3</f>
        <v>9345.7943925233631</v>
      </c>
      <c r="F5" s="28">
        <f t="shared" ref="F5:H5" si="0">F4/(1+$C$3)^F3</f>
        <v>17468.774565464231</v>
      </c>
      <c r="G5" s="28">
        <f t="shared" si="0"/>
        <v>24488.936306725558</v>
      </c>
      <c r="H5" s="28">
        <f t="shared" si="0"/>
        <v>30515.808481901007</v>
      </c>
      <c r="I5" s="28">
        <f t="shared" ref="I5" si="1">I4/(1+$C$3)^I3</f>
        <v>14259.723589673367</v>
      </c>
    </row>
    <row r="6" spans="3:9" ht="15.75" thickBot="1" x14ac:dyDescent="0.3">
      <c r="C6" s="32" t="s">
        <v>10</v>
      </c>
      <c r="D6" s="29">
        <f>D5+D4</f>
        <v>-3920.9626637124748</v>
      </c>
      <c r="E6" s="26"/>
      <c r="F6" s="26"/>
      <c r="G6" s="26"/>
      <c r="H6" s="32" t="s">
        <v>38</v>
      </c>
      <c r="I6" s="46">
        <v>5.6899999999999999E-2</v>
      </c>
    </row>
    <row r="7" spans="3:9" ht="15.75" customHeight="1" x14ac:dyDescent="0.25">
      <c r="C7" s="25" t="s">
        <v>6</v>
      </c>
      <c r="D7" s="50" t="s">
        <v>8</v>
      </c>
      <c r="E7" s="51"/>
      <c r="F7" s="51"/>
      <c r="G7" s="51"/>
      <c r="H7" s="51"/>
      <c r="I7" s="51"/>
    </row>
    <row r="8" spans="3:9" x14ac:dyDescent="0.25">
      <c r="C8" s="38">
        <v>7.0000000000000007E-2</v>
      </c>
      <c r="D8" s="2">
        <v>0</v>
      </c>
      <c r="E8" s="2">
        <v>1</v>
      </c>
      <c r="F8" s="2">
        <v>2</v>
      </c>
      <c r="G8" s="2">
        <v>3</v>
      </c>
      <c r="H8" s="2">
        <v>4</v>
      </c>
      <c r="I8" s="2">
        <v>5</v>
      </c>
    </row>
    <row r="9" spans="3:9" x14ac:dyDescent="0.25">
      <c r="C9" s="31" t="s">
        <v>18</v>
      </c>
      <c r="D9" s="26">
        <v>-100000</v>
      </c>
      <c r="E9" s="26">
        <v>40000</v>
      </c>
      <c r="F9" s="26">
        <v>30000</v>
      </c>
      <c r="G9" s="26">
        <v>20000</v>
      </c>
      <c r="H9" s="26">
        <v>10000</v>
      </c>
      <c r="I9" s="26">
        <v>20000</v>
      </c>
    </row>
    <row r="10" spans="3:9" x14ac:dyDescent="0.25">
      <c r="C10" s="31" t="s">
        <v>25</v>
      </c>
      <c r="D10" s="27">
        <f>SUM(E10:I10)</f>
        <v>101800.97266625546</v>
      </c>
      <c r="E10" s="28">
        <f t="shared" ref="E10:H10" si="2">E9/(1+$C$8)^E8</f>
        <v>37383.177570093452</v>
      </c>
      <c r="F10" s="28">
        <f t="shared" si="2"/>
        <v>26203.161848196349</v>
      </c>
      <c r="G10" s="28">
        <f t="shared" si="2"/>
        <v>16325.957537817039</v>
      </c>
      <c r="H10" s="28">
        <f t="shared" si="2"/>
        <v>7628.9521204752518</v>
      </c>
      <c r="I10" s="28">
        <f t="shared" ref="I10" si="3">I9/(1+$C$8)^I8</f>
        <v>14259.723589673367</v>
      </c>
    </row>
    <row r="11" spans="3:9" ht="15.75" thickBot="1" x14ac:dyDescent="0.3">
      <c r="C11" s="32" t="s">
        <v>10</v>
      </c>
      <c r="D11" s="29">
        <f>D10+D9</f>
        <v>1800.9726662554604</v>
      </c>
      <c r="E11" s="26"/>
      <c r="F11" s="26"/>
      <c r="G11" s="26"/>
      <c r="H11" s="32" t="s">
        <v>38</v>
      </c>
      <c r="I11" s="46">
        <v>7.8100000000000003E-2</v>
      </c>
    </row>
    <row r="12" spans="3:9" x14ac:dyDescent="0.25">
      <c r="C12" s="25" t="s">
        <v>6</v>
      </c>
      <c r="D12" s="50" t="s">
        <v>45</v>
      </c>
      <c r="E12" s="51"/>
      <c r="F12" s="51"/>
      <c r="G12" s="51"/>
      <c r="H12" s="51"/>
      <c r="I12" s="51"/>
    </row>
    <row r="13" spans="3:9" x14ac:dyDescent="0.25">
      <c r="C13" s="38">
        <v>7.0000000000000007E-2</v>
      </c>
      <c r="D13" s="2">
        <v>0</v>
      </c>
      <c r="E13" s="2">
        <v>1</v>
      </c>
      <c r="F13" s="2">
        <v>2</v>
      </c>
      <c r="G13" s="2">
        <v>3</v>
      </c>
      <c r="H13" s="2">
        <v>4</v>
      </c>
      <c r="I13" s="2">
        <v>5</v>
      </c>
    </row>
    <row r="14" spans="3:9" x14ac:dyDescent="0.25">
      <c r="C14" s="31" t="s">
        <v>18</v>
      </c>
      <c r="D14" s="52">
        <f>D9-D4</f>
        <v>0</v>
      </c>
      <c r="E14" s="52">
        <f>E9-E4</f>
        <v>30000</v>
      </c>
      <c r="F14" s="52">
        <f t="shared" ref="F14:I14" si="4">F9-F4</f>
        <v>10000</v>
      </c>
      <c r="G14" s="52">
        <f t="shared" si="4"/>
        <v>-10000</v>
      </c>
      <c r="H14" s="52">
        <f t="shared" si="4"/>
        <v>-30000</v>
      </c>
      <c r="I14" s="52">
        <f t="shared" si="4"/>
        <v>0</v>
      </c>
    </row>
    <row r="15" spans="3:9" x14ac:dyDescent="0.25">
      <c r="C15" s="31" t="s">
        <v>25</v>
      </c>
      <c r="D15" s="27">
        <f>SUM(E15:I15)</f>
        <v>5721.9353299679278</v>
      </c>
      <c r="E15" s="28">
        <f>E14/(1+$C$13)^E13</f>
        <v>28037.383177570093</v>
      </c>
      <c r="F15" s="28">
        <f t="shared" ref="F15:H15" si="5">F14/(1+$C$13)^F13</f>
        <v>8734.3872827321156</v>
      </c>
      <c r="G15" s="28">
        <f t="shared" si="5"/>
        <v>-8162.9787689085197</v>
      </c>
      <c r="H15" s="28">
        <f t="shared" si="5"/>
        <v>-22886.856361425758</v>
      </c>
      <c r="I15" s="28">
        <f t="shared" ref="I15" si="6">I14/(1+$C$13)^I13</f>
        <v>0</v>
      </c>
    </row>
    <row r="16" spans="3:9" x14ac:dyDescent="0.25">
      <c r="C16" s="32" t="s">
        <v>10</v>
      </c>
      <c r="D16" s="29">
        <f>D15+D14</f>
        <v>5721.9353299679278</v>
      </c>
      <c r="E16" s="26"/>
      <c r="F16" s="26"/>
      <c r="G16" s="26"/>
      <c r="H16" s="32" t="s">
        <v>38</v>
      </c>
      <c r="I16" s="46">
        <v>0</v>
      </c>
    </row>
    <row r="22" spans="3:6" x14ac:dyDescent="0.25">
      <c r="C22" s="17" t="s">
        <v>37</v>
      </c>
      <c r="D22" s="17" t="s">
        <v>42</v>
      </c>
      <c r="E22" s="17" t="s">
        <v>43</v>
      </c>
      <c r="F22" s="17" t="s">
        <v>44</v>
      </c>
    </row>
    <row r="23" spans="3:6" x14ac:dyDescent="0.25">
      <c r="C23" s="34">
        <v>0</v>
      </c>
      <c r="D23" s="33">
        <f>NPV(C23,$E$4:$I$4)+$D$4</f>
        <v>20000</v>
      </c>
      <c r="E23" s="33">
        <f>NPV(C23,$E$9:$I$9)+$D$9</f>
        <v>20000</v>
      </c>
      <c r="F23" s="33">
        <f>NPV(C23,$E$14:$I$14)+$D$14</f>
        <v>0</v>
      </c>
    </row>
    <row r="24" spans="3:6" x14ac:dyDescent="0.25">
      <c r="C24" s="41">
        <v>1E-3</v>
      </c>
      <c r="D24" s="33">
        <f t="shared" ref="D24:D87" si="7">NPV(C24,$E$4:$I$4)+$D$4</f>
        <v>19600.948113354549</v>
      </c>
      <c r="E24" s="33">
        <f t="shared" ref="E24:E87" si="8">NPV(C24,$E$9:$I$9)+$D$9</f>
        <v>19700.648742236328</v>
      </c>
      <c r="F24" s="33">
        <f t="shared" ref="F24:F87" si="9">NPV(C24,$E$14:$I$14)+$D$14</f>
        <v>99.700628881779195</v>
      </c>
    </row>
    <row r="25" spans="3:6" x14ac:dyDescent="0.25">
      <c r="C25" s="34">
        <v>2E-3</v>
      </c>
      <c r="D25" s="33">
        <f t="shared" si="7"/>
        <v>19203.784933583913</v>
      </c>
      <c r="E25" s="33">
        <f t="shared" si="8"/>
        <v>19402.589955721356</v>
      </c>
      <c r="F25" s="33">
        <f t="shared" si="9"/>
        <v>198.80502213742446</v>
      </c>
    </row>
    <row r="26" spans="3:6" x14ac:dyDescent="0.25">
      <c r="C26" s="41">
        <v>3.0000000000000001E-3</v>
      </c>
      <c r="D26" s="33">
        <f t="shared" si="7"/>
        <v>18808.499240824895</v>
      </c>
      <c r="E26" s="33">
        <f t="shared" si="8"/>
        <v>19105.816160540315</v>
      </c>
      <c r="F26" s="33">
        <f t="shared" si="9"/>
        <v>297.31691971543029</v>
      </c>
    </row>
    <row r="27" spans="3:6" x14ac:dyDescent="0.25">
      <c r="C27" s="34">
        <v>4.0000000000000001E-3</v>
      </c>
      <c r="D27" s="33">
        <f t="shared" si="7"/>
        <v>18415.079894542345</v>
      </c>
      <c r="E27" s="33">
        <f t="shared" si="8"/>
        <v>18810.319929654535</v>
      </c>
      <c r="F27" s="33">
        <f t="shared" si="9"/>
        <v>395.24003511220337</v>
      </c>
    </row>
    <row r="28" spans="3:6" x14ac:dyDescent="0.25">
      <c r="C28" s="41">
        <v>5.0000000000000001E-3</v>
      </c>
      <c r="D28" s="33">
        <f t="shared" si="7"/>
        <v>18023.515832882651</v>
      </c>
      <c r="E28" s="33">
        <f t="shared" si="8"/>
        <v>18516.093888465766</v>
      </c>
      <c r="F28" s="33">
        <f t="shared" si="9"/>
        <v>492.57805558309656</v>
      </c>
    </row>
    <row r="29" spans="3:6" x14ac:dyDescent="0.25">
      <c r="C29" s="34">
        <v>6.0000000000000001E-3</v>
      </c>
      <c r="D29" s="33">
        <f t="shared" si="7"/>
        <v>17633.796072031881</v>
      </c>
      <c r="E29" s="33">
        <f t="shared" si="8"/>
        <v>18223.130714383777</v>
      </c>
      <c r="F29" s="33">
        <f t="shared" si="9"/>
        <v>589.33464235189717</v>
      </c>
    </row>
    <row r="30" spans="3:6" x14ac:dyDescent="0.25">
      <c r="C30" s="41">
        <v>7.0000000000000001E-3</v>
      </c>
      <c r="D30" s="33">
        <f t="shared" si="7"/>
        <v>17245.909705580983</v>
      </c>
      <c r="E30" s="33">
        <f t="shared" si="8"/>
        <v>17931.423136399069</v>
      </c>
      <c r="F30" s="33">
        <f t="shared" si="9"/>
        <v>685.51343081807897</v>
      </c>
    </row>
    <row r="31" spans="3:6" x14ac:dyDescent="0.25">
      <c r="C31" s="34">
        <v>8.0000000000000002E-3</v>
      </c>
      <c r="D31" s="33">
        <f t="shared" si="7"/>
        <v>16859.845903895723</v>
      </c>
      <c r="E31" s="33">
        <f t="shared" si="8"/>
        <v>17640.963934658328</v>
      </c>
      <c r="F31" s="33">
        <f t="shared" si="9"/>
        <v>781.11803076260207</v>
      </c>
    </row>
    <row r="32" spans="3:6" x14ac:dyDescent="0.25">
      <c r="C32" s="41">
        <v>8.9999999999999993E-3</v>
      </c>
      <c r="D32" s="33">
        <f t="shared" si="7"/>
        <v>16475.593913493649</v>
      </c>
      <c r="E32" s="33">
        <f t="shared" si="8"/>
        <v>17351.745940045148</v>
      </c>
      <c r="F32" s="33">
        <f t="shared" si="9"/>
        <v>876.15202655148846</v>
      </c>
    </row>
    <row r="33" spans="3:6" x14ac:dyDescent="0.25">
      <c r="C33" s="34">
        <v>0.01</v>
      </c>
      <c r="D33" s="33">
        <f t="shared" si="7"/>
        <v>16093.143056425295</v>
      </c>
      <c r="E33" s="33">
        <f t="shared" si="8"/>
        <v>17063.762033763269</v>
      </c>
      <c r="F33" s="33">
        <f t="shared" si="9"/>
        <v>970.61897733797423</v>
      </c>
    </row>
    <row r="34" spans="3:6" x14ac:dyDescent="0.25">
      <c r="C34" s="41">
        <v>1.0999999999999999E-2</v>
      </c>
      <c r="D34" s="33">
        <f t="shared" si="7"/>
        <v>15712.482729662646</v>
      </c>
      <c r="E34" s="33">
        <f t="shared" si="8"/>
        <v>16777.005146925134</v>
      </c>
      <c r="F34" s="33">
        <f t="shared" si="9"/>
        <v>1064.522417262488</v>
      </c>
    </row>
    <row r="35" spans="3:6" x14ac:dyDescent="0.25">
      <c r="C35" s="34">
        <v>1.2E-2</v>
      </c>
      <c r="D35" s="33">
        <f t="shared" si="7"/>
        <v>15333.602404491874</v>
      </c>
      <c r="E35" s="33">
        <f t="shared" si="8"/>
        <v>16491.468260143025</v>
      </c>
      <c r="F35" s="33">
        <f t="shared" si="9"/>
        <v>1157.8658556511591</v>
      </c>
    </row>
    <row r="36" spans="3:6" x14ac:dyDescent="0.25">
      <c r="C36" s="41">
        <v>1.2999999999999999E-2</v>
      </c>
      <c r="D36" s="33">
        <f t="shared" si="7"/>
        <v>14956.49162591256</v>
      </c>
      <c r="E36" s="33">
        <f t="shared" si="8"/>
        <v>16207.144403124941</v>
      </c>
      <c r="F36" s="33">
        <f t="shared" si="9"/>
        <v>1250.6527772123561</v>
      </c>
    </row>
    <row r="37" spans="3:6" x14ac:dyDescent="0.25">
      <c r="C37" s="34">
        <v>1.4E-2</v>
      </c>
      <c r="D37" s="33">
        <f t="shared" si="7"/>
        <v>14581.14001204168</v>
      </c>
      <c r="E37" s="33">
        <f t="shared" si="8"/>
        <v>15924.026654273315</v>
      </c>
      <c r="F37" s="33">
        <f t="shared" si="9"/>
        <v>1342.8866422316507</v>
      </c>
    </row>
    <row r="38" spans="3:6" x14ac:dyDescent="0.25">
      <c r="C38" s="41">
        <v>1.4999999999999999E-2</v>
      </c>
      <c r="D38" s="33">
        <f t="shared" si="7"/>
        <v>14207.537253523798</v>
      </c>
      <c r="E38" s="33">
        <f t="shared" si="8"/>
        <v>15642.108140288648</v>
      </c>
      <c r="F38" s="33">
        <f t="shared" si="9"/>
        <v>1434.5708867648473</v>
      </c>
    </row>
    <row r="39" spans="3:6" x14ac:dyDescent="0.25">
      <c r="C39" s="34">
        <v>1.6E-2</v>
      </c>
      <c r="D39" s="33">
        <f t="shared" si="7"/>
        <v>13835.673112945762</v>
      </c>
      <c r="E39" s="33">
        <f t="shared" si="8"/>
        <v>15361.382035775358</v>
      </c>
      <c r="F39" s="33">
        <f t="shared" si="9"/>
        <v>1525.7089228295883</v>
      </c>
    </row>
    <row r="40" spans="3:6" x14ac:dyDescent="0.25">
      <c r="C40" s="41">
        <v>1.7000000000000001E-2</v>
      </c>
      <c r="D40" s="33">
        <f t="shared" si="7"/>
        <v>13465.537424257782</v>
      </c>
      <c r="E40" s="33">
        <f t="shared" si="8"/>
        <v>15081.8415628527</v>
      </c>
      <c r="F40" s="33">
        <f t="shared" si="9"/>
        <v>1616.3041385949425</v>
      </c>
    </row>
    <row r="41" spans="3:6" x14ac:dyDescent="0.25">
      <c r="C41" s="34">
        <v>1.7999999999999999E-2</v>
      </c>
      <c r="D41" s="33">
        <f t="shared" si="7"/>
        <v>13097.120092198544</v>
      </c>
      <c r="E41" s="33">
        <f t="shared" si="8"/>
        <v>14803.479990768159</v>
      </c>
      <c r="F41" s="33">
        <f t="shared" si="9"/>
        <v>1706.3598985696231</v>
      </c>
    </row>
    <row r="42" spans="3:6" x14ac:dyDescent="0.25">
      <c r="C42" s="41">
        <v>1.9E-2</v>
      </c>
      <c r="D42" s="33">
        <f t="shared" si="7"/>
        <v>12730.411091726884</v>
      </c>
      <c r="E42" s="33">
        <f t="shared" si="8"/>
        <v>14526.290635515135</v>
      </c>
      <c r="F42" s="33">
        <f t="shared" si="9"/>
        <v>1795.8795437882577</v>
      </c>
    </row>
    <row r="43" spans="3:6" x14ac:dyDescent="0.25">
      <c r="C43" s="34">
        <v>0.02</v>
      </c>
      <c r="D43" s="33">
        <f t="shared" si="7"/>
        <v>12365.400467457395</v>
      </c>
      <c r="E43" s="33">
        <f t="shared" si="8"/>
        <v>14250.266859453695</v>
      </c>
      <c r="F43" s="33">
        <f t="shared" si="9"/>
        <v>1884.8663919963369</v>
      </c>
    </row>
    <row r="44" spans="3:6" x14ac:dyDescent="0.25">
      <c r="C44" s="41">
        <v>2.1000000000000001E-2</v>
      </c>
      <c r="D44" s="33">
        <f t="shared" si="7"/>
        <v>12002.078333102123</v>
      </c>
      <c r="E44" s="33">
        <f t="shared" si="8"/>
        <v>13975.402070935306</v>
      </c>
      <c r="F44" s="33">
        <f t="shared" si="9"/>
        <v>1973.3237378331819</v>
      </c>
    </row>
    <row r="45" spans="3:6" x14ac:dyDescent="0.25">
      <c r="C45" s="34">
        <v>2.1999999999999999E-2</v>
      </c>
      <c r="D45" s="33">
        <f t="shared" si="7"/>
        <v>11640.434870916622</v>
      </c>
      <c r="E45" s="33">
        <f t="shared" si="8"/>
        <v>13701.689723930249</v>
      </c>
      <c r="F45" s="33">
        <f t="shared" si="9"/>
        <v>2061.2548530136369</v>
      </c>
    </row>
    <row r="46" spans="3:6" x14ac:dyDescent="0.25">
      <c r="C46" s="41">
        <v>2.3E-2</v>
      </c>
      <c r="D46" s="33">
        <f t="shared" si="7"/>
        <v>11280.460331151611</v>
      </c>
      <c r="E46" s="33">
        <f t="shared" si="8"/>
        <v>13429.123317659469</v>
      </c>
      <c r="F46" s="33">
        <f t="shared" si="9"/>
        <v>2148.6629865078667</v>
      </c>
    </row>
    <row r="47" spans="3:6" x14ac:dyDescent="0.25">
      <c r="C47" s="34">
        <v>2.4E-2</v>
      </c>
      <c r="D47" s="33">
        <f t="shared" si="7"/>
        <v>10922.14503150899</v>
      </c>
      <c r="E47" s="33">
        <f t="shared" si="8"/>
        <v>13157.696396228857</v>
      </c>
      <c r="F47" s="33">
        <f t="shared" si="9"/>
        <v>2235.5513647198677</v>
      </c>
    </row>
    <row r="48" spans="3:6" x14ac:dyDescent="0.25">
      <c r="C48" s="41">
        <v>2.5000000000000001E-2</v>
      </c>
      <c r="D48" s="33">
        <f t="shared" si="7"/>
        <v>10565.479356603479</v>
      </c>
      <c r="E48" s="33">
        <f t="shared" si="8"/>
        <v>12887.402548267593</v>
      </c>
      <c r="F48" s="33">
        <f t="shared" si="9"/>
        <v>2321.9231916641215</v>
      </c>
    </row>
    <row r="49" spans="3:6" x14ac:dyDescent="0.25">
      <c r="C49" s="34">
        <v>2.5999999999999999E-2</v>
      </c>
      <c r="D49" s="33">
        <f t="shared" si="7"/>
        <v>10210.453757428273</v>
      </c>
      <c r="E49" s="33">
        <f t="shared" si="8"/>
        <v>12618.23540656922</v>
      </c>
      <c r="F49" s="33">
        <f t="shared" si="9"/>
        <v>2407.7816491409399</v>
      </c>
    </row>
    <row r="50" spans="3:6" x14ac:dyDescent="0.25">
      <c r="C50" s="41">
        <v>2.7E-2</v>
      </c>
      <c r="D50" s="33">
        <f t="shared" si="7"/>
        <v>9857.0587508264871</v>
      </c>
      <c r="E50" s="33">
        <f t="shared" si="8"/>
        <v>12350.188647736606</v>
      </c>
      <c r="F50" s="33">
        <f t="shared" si="9"/>
        <v>2493.1298969101213</v>
      </c>
    </row>
    <row r="51" spans="3:6" x14ac:dyDescent="0.25">
      <c r="C51" s="34">
        <v>2.8000000000000001E-2</v>
      </c>
      <c r="D51" s="33">
        <f t="shared" si="7"/>
        <v>9505.2849189663248</v>
      </c>
      <c r="E51" s="33">
        <f t="shared" si="8"/>
        <v>12083.25599182953</v>
      </c>
      <c r="F51" s="33">
        <f t="shared" si="9"/>
        <v>2577.9710728632162</v>
      </c>
    </row>
    <row r="52" spans="3:6" x14ac:dyDescent="0.25">
      <c r="C52" s="41">
        <v>2.9000000000000001E-2</v>
      </c>
      <c r="D52" s="33">
        <f t="shared" si="7"/>
        <v>9155.1229088219843</v>
      </c>
      <c r="E52" s="33">
        <f t="shared" si="8"/>
        <v>11817.431202016087</v>
      </c>
      <c r="F52" s="33">
        <f t="shared" si="9"/>
        <v>2662.3082931940935</v>
      </c>
    </row>
    <row r="53" spans="3:6" x14ac:dyDescent="0.25">
      <c r="C53" s="34">
        <v>0.03</v>
      </c>
      <c r="D53" s="33">
        <f t="shared" si="7"/>
        <v>8806.5634316583892</v>
      </c>
      <c r="E53" s="33">
        <f t="shared" si="8"/>
        <v>11552.708084226659</v>
      </c>
      <c r="F53" s="33">
        <f t="shared" si="9"/>
        <v>2746.144652568295</v>
      </c>
    </row>
    <row r="54" spans="3:6" x14ac:dyDescent="0.25">
      <c r="C54" s="41">
        <v>3.1E-2</v>
      </c>
      <c r="D54" s="33">
        <f t="shared" si="7"/>
        <v>8459.5972625211434</v>
      </c>
      <c r="E54" s="33">
        <f t="shared" si="8"/>
        <v>11289.080486811727</v>
      </c>
      <c r="F54" s="33">
        <f t="shared" si="9"/>
        <v>2829.4832242905841</v>
      </c>
    </row>
    <row r="55" spans="3:6" x14ac:dyDescent="0.25">
      <c r="C55" s="34">
        <v>3.2000000000000001E-2</v>
      </c>
      <c r="D55" s="33">
        <f t="shared" si="7"/>
        <v>8114.2152397306345</v>
      </c>
      <c r="E55" s="33">
        <f t="shared" si="8"/>
        <v>11026.542300202011</v>
      </c>
      <c r="F55" s="33">
        <f t="shared" si="9"/>
        <v>2912.3270604713907</v>
      </c>
    </row>
    <row r="56" spans="3:6" x14ac:dyDescent="0.25">
      <c r="C56" s="41">
        <v>3.3000000000000002E-2</v>
      </c>
      <c r="D56" s="33">
        <f t="shared" si="7"/>
        <v>7770.4082643811125</v>
      </c>
      <c r="E56" s="33">
        <f t="shared" si="8"/>
        <v>10765.087456572583</v>
      </c>
      <c r="F56" s="33">
        <f t="shared" si="9"/>
        <v>2994.6791921914764</v>
      </c>
    </row>
    <row r="57" spans="3:6" x14ac:dyDescent="0.25">
      <c r="C57" s="34">
        <v>3.4000000000000002E-2</v>
      </c>
      <c r="D57" s="33">
        <f t="shared" si="7"/>
        <v>7428.1672998436261</v>
      </c>
      <c r="E57" s="33">
        <f t="shared" si="8"/>
        <v>10504.709929509045</v>
      </c>
      <c r="F57" s="33">
        <f t="shared" si="9"/>
        <v>3076.5426296654105</v>
      </c>
    </row>
    <row r="58" spans="3:6" x14ac:dyDescent="0.25">
      <c r="C58" s="41">
        <v>3.5000000000000003E-2</v>
      </c>
      <c r="D58" s="33">
        <f t="shared" si="7"/>
        <v>7087.4833712743712</v>
      </c>
      <c r="E58" s="33">
        <f t="shared" si="8"/>
        <v>10245.403733677842</v>
      </c>
      <c r="F58" s="33">
        <f t="shared" si="9"/>
        <v>3157.9203624034476</v>
      </c>
    </row>
    <row r="59" spans="3:6" x14ac:dyDescent="0.25">
      <c r="C59" s="34">
        <v>3.5999999999999997E-2</v>
      </c>
      <c r="D59" s="33">
        <f t="shared" si="7"/>
        <v>6748.3475651261542</v>
      </c>
      <c r="E59" s="33">
        <f t="shared" si="8"/>
        <v>9987.1629244983778</v>
      </c>
      <c r="F59" s="33">
        <f t="shared" si="9"/>
        <v>3238.8153593722013</v>
      </c>
    </row>
    <row r="60" spans="3:6" x14ac:dyDescent="0.25">
      <c r="C60" s="41">
        <v>3.6999999999999998E-2</v>
      </c>
      <c r="D60" s="33">
        <f t="shared" si="7"/>
        <v>6410.7510286655743</v>
      </c>
      <c r="E60" s="33">
        <f t="shared" si="8"/>
        <v>9729.9815978192346</v>
      </c>
      <c r="F60" s="33">
        <f t="shared" si="9"/>
        <v>3319.2305691536621</v>
      </c>
    </row>
    <row r="61" spans="3:6" x14ac:dyDescent="0.25">
      <c r="C61" s="34">
        <v>3.7999999999999999E-2</v>
      </c>
      <c r="D61" s="33">
        <f t="shared" si="7"/>
        <v>6074.6849694932462</v>
      </c>
      <c r="E61" s="33">
        <f t="shared" si="8"/>
        <v>9473.853889596372</v>
      </c>
      <c r="F61" s="33">
        <f t="shared" si="9"/>
        <v>3399.1689201031304</v>
      </c>
    </row>
    <row r="62" spans="3:6" x14ac:dyDescent="0.25">
      <c r="C62" s="41">
        <v>3.9E-2</v>
      </c>
      <c r="D62" s="33">
        <f t="shared" si="7"/>
        <v>5740.1406550695101</v>
      </c>
      <c r="E62" s="33">
        <f t="shared" si="8"/>
        <v>9218.7739755750226</v>
      </c>
      <c r="F62" s="33">
        <f t="shared" si="9"/>
        <v>3478.6333205054943</v>
      </c>
    </row>
    <row r="63" spans="3:6" x14ac:dyDescent="0.25">
      <c r="C63" s="34">
        <v>0.04</v>
      </c>
      <c r="D63" s="33">
        <f t="shared" si="7"/>
        <v>5407.1094122431532</v>
      </c>
      <c r="E63" s="33">
        <f t="shared" si="8"/>
        <v>8964.7360709735804</v>
      </c>
      <c r="F63" s="33">
        <f t="shared" si="9"/>
        <v>3557.6266587304417</v>
      </c>
    </row>
    <row r="64" spans="3:6" x14ac:dyDescent="0.25">
      <c r="C64" s="41">
        <v>4.1000000000000002E-2</v>
      </c>
      <c r="D64" s="33">
        <f t="shared" si="7"/>
        <v>5075.5826267855009</v>
      </c>
      <c r="E64" s="33">
        <f t="shared" si="8"/>
        <v>8711.7344301715348</v>
      </c>
      <c r="F64" s="33">
        <f t="shared" si="9"/>
        <v>3636.1518033860148</v>
      </c>
    </row>
    <row r="65" spans="3:6" x14ac:dyDescent="0.25">
      <c r="C65" s="34">
        <v>4.2000000000000003E-2</v>
      </c>
      <c r="D65" s="33">
        <f t="shared" si="7"/>
        <v>4745.5517429275642</v>
      </c>
      <c r="E65" s="33">
        <f t="shared" si="8"/>
        <v>8459.7633463987586</v>
      </c>
      <c r="F65" s="33">
        <f t="shared" si="9"/>
        <v>3714.2116034712058</v>
      </c>
    </row>
    <row r="66" spans="3:6" x14ac:dyDescent="0.25">
      <c r="C66" s="41">
        <v>4.2999999999999997E-2</v>
      </c>
      <c r="D66" s="33">
        <f t="shared" si="7"/>
        <v>4417.0082629022654</v>
      </c>
      <c r="E66" s="33">
        <f t="shared" si="8"/>
        <v>8208.817151429088</v>
      </c>
      <c r="F66" s="33">
        <f t="shared" si="9"/>
        <v>3791.8088885268403</v>
      </c>
    </row>
    <row r="67" spans="3:6" x14ac:dyDescent="0.25">
      <c r="C67" s="34">
        <v>4.3999999999999997E-2</v>
      </c>
      <c r="D67" s="33">
        <f t="shared" si="7"/>
        <v>4089.9437464897346</v>
      </c>
      <c r="E67" s="33">
        <f t="shared" si="8"/>
        <v>7958.8902152753144</v>
      </c>
      <c r="F67" s="33">
        <f t="shared" si="9"/>
        <v>3868.9464687855584</v>
      </c>
    </row>
    <row r="68" spans="3:6" x14ac:dyDescent="0.25">
      <c r="C68" s="41">
        <v>4.4999999999999998E-2</v>
      </c>
      <c r="D68" s="33">
        <f t="shared" si="7"/>
        <v>3764.3498105677718</v>
      </c>
      <c r="E68" s="33">
        <f t="shared" si="8"/>
        <v>7709.9769458879164</v>
      </c>
      <c r="F68" s="33">
        <f t="shared" si="9"/>
        <v>3945.6271353201369</v>
      </c>
    </row>
    <row r="69" spans="3:6" x14ac:dyDescent="0.25">
      <c r="C69" s="34">
        <v>4.5999999999999999E-2</v>
      </c>
      <c r="D69" s="33">
        <f t="shared" si="7"/>
        <v>3440.2181286650739</v>
      </c>
      <c r="E69" s="33">
        <f t="shared" si="8"/>
        <v>7462.0717888559157</v>
      </c>
      <c r="F69" s="33">
        <f t="shared" si="9"/>
        <v>4021.8536601908281</v>
      </c>
    </row>
    <row r="70" spans="3:6" x14ac:dyDescent="0.25">
      <c r="C70" s="41">
        <v>4.7E-2</v>
      </c>
      <c r="D70" s="33">
        <f t="shared" si="7"/>
        <v>3117.5404305195261</v>
      </c>
      <c r="E70" s="33">
        <f t="shared" si="8"/>
        <v>7215.169227110775</v>
      </c>
      <c r="F70" s="33">
        <f t="shared" si="9"/>
        <v>4097.6287965912361</v>
      </c>
    </row>
    <row r="71" spans="3:6" x14ac:dyDescent="0.25">
      <c r="C71" s="34">
        <v>4.8000000000000001E-2</v>
      </c>
      <c r="D71" s="33">
        <f t="shared" si="7"/>
        <v>2796.3085016393743</v>
      </c>
      <c r="E71" s="33">
        <f t="shared" si="8"/>
        <v>6969.2637806324783</v>
      </c>
      <c r="F71" s="33">
        <f t="shared" si="9"/>
        <v>4172.9552789931004</v>
      </c>
    </row>
    <row r="72" spans="3:6" x14ac:dyDescent="0.25">
      <c r="C72" s="41">
        <v>4.9000000000000002E-2</v>
      </c>
      <c r="D72" s="33">
        <f t="shared" si="7"/>
        <v>2476.5141828693013</v>
      </c>
      <c r="E72" s="33">
        <f t="shared" si="8"/>
        <v>6724.3500061589148</v>
      </c>
      <c r="F72" s="33">
        <f t="shared" si="9"/>
        <v>4247.835823289628</v>
      </c>
    </row>
    <row r="73" spans="3:6" x14ac:dyDescent="0.25">
      <c r="C73" s="34">
        <v>0.05</v>
      </c>
      <c r="D73" s="33">
        <f t="shared" si="7"/>
        <v>2158.1493699592538</v>
      </c>
      <c r="E73" s="33">
        <f t="shared" si="8"/>
        <v>6480.4224968970957</v>
      </c>
      <c r="F73" s="33">
        <f t="shared" si="9"/>
        <v>4322.2731269378537</v>
      </c>
    </row>
    <row r="74" spans="3:6" x14ac:dyDescent="0.25">
      <c r="C74" s="41">
        <v>5.0999999999999997E-2</v>
      </c>
      <c r="D74" s="33">
        <f t="shared" si="7"/>
        <v>1841.2060131381004</v>
      </c>
      <c r="E74" s="33">
        <f t="shared" si="8"/>
        <v>6237.4758822376753</v>
      </c>
      <c r="F74" s="33">
        <f t="shared" si="9"/>
        <v>4396.2698690995812</v>
      </c>
    </row>
    <row r="75" spans="3:6" x14ac:dyDescent="0.25">
      <c r="C75" s="34">
        <v>5.1999999999999998E-2</v>
      </c>
      <c r="D75" s="33">
        <f t="shared" si="7"/>
        <v>1525.6761166901561</v>
      </c>
      <c r="E75" s="33">
        <f t="shared" si="8"/>
        <v>5995.5048274713772</v>
      </c>
      <c r="F75" s="33">
        <f t="shared" si="9"/>
        <v>4469.8287107812157</v>
      </c>
    </row>
    <row r="76" spans="3:6" x14ac:dyDescent="0.25">
      <c r="C76" s="41">
        <v>5.2999999999999999E-2</v>
      </c>
      <c r="D76" s="33">
        <f t="shared" si="7"/>
        <v>1211.5517385360872</v>
      </c>
      <c r="E76" s="33">
        <f t="shared" si="8"/>
        <v>5754.5040335084195</v>
      </c>
      <c r="F76" s="33">
        <f t="shared" si="9"/>
        <v>4542.9522949723532</v>
      </c>
    </row>
    <row r="77" spans="3:6" x14ac:dyDescent="0.25">
      <c r="C77" s="34">
        <v>5.3999999999999999E-2</v>
      </c>
      <c r="D77" s="33">
        <f t="shared" si="7"/>
        <v>898.82498981688695</v>
      </c>
      <c r="E77" s="33">
        <f t="shared" si="8"/>
        <v>5514.4682366001507</v>
      </c>
      <c r="F77" s="33">
        <f t="shared" si="9"/>
        <v>4615.643246783251</v>
      </c>
    </row>
    <row r="78" spans="3:6" x14ac:dyDescent="0.25">
      <c r="C78" s="41">
        <v>5.5E-2</v>
      </c>
      <c r="D78" s="33">
        <f t="shared" si="7"/>
        <v>587.48803448237595</v>
      </c>
      <c r="E78" s="33">
        <f t="shared" si="8"/>
        <v>5275.392208063422</v>
      </c>
      <c r="F78" s="33">
        <f t="shared" si="9"/>
        <v>4687.904173581026</v>
      </c>
    </row>
    <row r="79" spans="3:6" x14ac:dyDescent="0.25">
      <c r="C79" s="34">
        <v>5.6000000000000001E-2</v>
      </c>
      <c r="D79" s="33">
        <f t="shared" si="7"/>
        <v>277.53308888211905</v>
      </c>
      <c r="E79" s="33">
        <f t="shared" si="8"/>
        <v>5037.2707540069532</v>
      </c>
      <c r="F79" s="33">
        <f t="shared" si="9"/>
        <v>4759.7376651248269</v>
      </c>
    </row>
    <row r="80" spans="3:6" x14ac:dyDescent="0.25">
      <c r="C80" s="41">
        <v>5.7000000000000002E-2</v>
      </c>
      <c r="D80" s="33">
        <f t="shared" si="7"/>
        <v>-31.047578638870618</v>
      </c>
      <c r="E80" s="33">
        <f t="shared" si="8"/>
        <v>4800.0987150608125</v>
      </c>
      <c r="F80" s="33">
        <f t="shared" si="9"/>
        <v>4831.146293699695</v>
      </c>
    </row>
    <row r="81" spans="3:6" x14ac:dyDescent="0.25">
      <c r="C81" s="34">
        <v>5.8000000000000003E-2</v>
      </c>
      <c r="D81" s="33">
        <f t="shared" si="7"/>
        <v>-338.26164814195363</v>
      </c>
      <c r="E81" s="33">
        <f t="shared" si="8"/>
        <v>4563.8709661075118</v>
      </c>
      <c r="F81" s="33">
        <f t="shared" si="9"/>
        <v>4902.1326142494645</v>
      </c>
    </row>
    <row r="82" spans="3:6" x14ac:dyDescent="0.25">
      <c r="C82" s="41">
        <v>5.8999999999999997E-2</v>
      </c>
      <c r="D82" s="33">
        <f t="shared" si="7"/>
        <v>-644.1167484922189</v>
      </c>
      <c r="E82" s="33">
        <f t="shared" si="8"/>
        <v>4328.5824160161283</v>
      </c>
      <c r="F82" s="33">
        <f t="shared" si="9"/>
        <v>4972.6991645083554</v>
      </c>
    </row>
    <row r="83" spans="3:6" x14ac:dyDescent="0.25">
      <c r="C83" s="34">
        <v>0.06</v>
      </c>
      <c r="D83" s="33">
        <f t="shared" si="7"/>
        <v>-948.6204577532626</v>
      </c>
      <c r="E83" s="33">
        <f t="shared" si="8"/>
        <v>4094.2280073783477</v>
      </c>
      <c r="F83" s="33">
        <f t="shared" si="9"/>
        <v>5042.8484651315985</v>
      </c>
    </row>
    <row r="84" spans="3:6" x14ac:dyDescent="0.25">
      <c r="C84" s="41">
        <v>6.0999999999999999E-2</v>
      </c>
      <c r="D84" s="33">
        <f t="shared" si="7"/>
        <v>-1251.7803035776305</v>
      </c>
      <c r="E84" s="33">
        <f t="shared" si="8"/>
        <v>3860.802716247199</v>
      </c>
      <c r="F84" s="33">
        <f t="shared" si="9"/>
        <v>5112.5830198248404</v>
      </c>
    </row>
    <row r="85" spans="3:6" x14ac:dyDescent="0.25">
      <c r="C85" s="34">
        <v>6.2E-2</v>
      </c>
      <c r="D85" s="33">
        <f t="shared" si="7"/>
        <v>-1553.6037635949469</v>
      </c>
      <c r="E85" s="33">
        <f t="shared" si="8"/>
        <v>3628.3015518776228</v>
      </c>
      <c r="F85" s="33">
        <f t="shared" si="9"/>
        <v>5181.9053154725752</v>
      </c>
    </row>
    <row r="86" spans="3:6" x14ac:dyDescent="0.25">
      <c r="C86" s="41">
        <v>6.3E-2</v>
      </c>
      <c r="D86" s="33">
        <f t="shared" si="7"/>
        <v>-1854.0982657954009</v>
      </c>
      <c r="E86" s="33">
        <f t="shared" si="8"/>
        <v>3396.7195564699214</v>
      </c>
      <c r="F86" s="33">
        <f t="shared" si="9"/>
        <v>5250.8178222653187</v>
      </c>
    </row>
    <row r="87" spans="3:6" x14ac:dyDescent="0.25">
      <c r="C87" s="34">
        <v>6.4000000000000001E-2</v>
      </c>
      <c r="D87" s="33">
        <f t="shared" si="7"/>
        <v>-2153.2711889110651</v>
      </c>
      <c r="E87" s="33">
        <f t="shared" si="8"/>
        <v>3166.0518049148232</v>
      </c>
      <c r="F87" s="33">
        <f t="shared" si="9"/>
        <v>5319.3229938259019</v>
      </c>
    </row>
    <row r="88" spans="3:6" x14ac:dyDescent="0.25">
      <c r="C88" s="41">
        <v>6.5000000000000002E-2</v>
      </c>
      <c r="D88" s="33">
        <f t="shared" ref="D88:D151" si="10">NPV(C88,$E$4:$I$4)+$D$4</f>
        <v>-2451.1298627930082</v>
      </c>
      <c r="E88" s="33">
        <f t="shared" ref="E88:E151" si="11">NPV(C88,$E$9:$I$9)+$D$9</f>
        <v>2936.2934045414731</v>
      </c>
      <c r="F88" s="33">
        <f t="shared" ref="F88:F151" si="12">NPV(C88,$E$14:$I$14)+$D$14</f>
        <v>5387.4232673344713</v>
      </c>
    </row>
    <row r="89" spans="3:6" x14ac:dyDescent="0.25">
      <c r="C89" s="34">
        <v>6.6000000000000003E-2</v>
      </c>
      <c r="D89" s="33">
        <f t="shared" si="10"/>
        <v>-2747.6815687859053</v>
      </c>
      <c r="E89" s="33">
        <f t="shared" si="11"/>
        <v>2707.4394948668196</v>
      </c>
      <c r="F89" s="33">
        <f t="shared" si="12"/>
        <v>5455.1210636527576</v>
      </c>
    </row>
    <row r="90" spans="3:6" x14ac:dyDescent="0.25">
      <c r="C90" s="41">
        <v>6.7000000000000004E-2</v>
      </c>
      <c r="D90" s="33">
        <f t="shared" si="10"/>
        <v>-3042.9335400986311</v>
      </c>
      <c r="E90" s="33">
        <f t="shared" si="11"/>
        <v>2479.4852473482315</v>
      </c>
      <c r="F90" s="33">
        <f t="shared" si="12"/>
        <v>5522.4187874468653</v>
      </c>
    </row>
    <row r="91" spans="3:6" x14ac:dyDescent="0.25">
      <c r="C91" s="34">
        <v>6.8000000000000005E-2</v>
      </c>
      <c r="D91" s="33">
        <f t="shared" si="10"/>
        <v>-3336.8929621723801</v>
      </c>
      <c r="E91" s="33">
        <f t="shared" si="11"/>
        <v>2252.4258651371056</v>
      </c>
      <c r="F91" s="33">
        <f t="shared" si="12"/>
        <v>5589.3188273094829</v>
      </c>
    </row>
    <row r="92" spans="3:6" x14ac:dyDescent="0.25">
      <c r="C92" s="41">
        <v>6.9000000000000006E-2</v>
      </c>
      <c r="D92" s="33">
        <f t="shared" si="10"/>
        <v>-3629.5669730449445</v>
      </c>
      <c r="E92" s="33">
        <f t="shared" si="11"/>
        <v>2026.2565828357474</v>
      </c>
      <c r="F92" s="33">
        <f t="shared" si="12"/>
        <v>5655.8235558806718</v>
      </c>
    </row>
    <row r="93" spans="3:6" x14ac:dyDescent="0.25">
      <c r="C93" s="34">
        <v>7.0000000000000007E-2</v>
      </c>
      <c r="D93" s="33">
        <f t="shared" si="10"/>
        <v>-3920.9626637124602</v>
      </c>
      <c r="E93" s="33">
        <f t="shared" si="11"/>
        <v>1800.9726662554749</v>
      </c>
      <c r="F93" s="33">
        <f t="shared" si="12"/>
        <v>5721.9353299679315</v>
      </c>
    </row>
    <row r="94" spans="3:6" x14ac:dyDescent="0.25">
      <c r="C94" s="41">
        <v>7.0999999999999994E-2</v>
      </c>
      <c r="D94" s="33">
        <f t="shared" si="10"/>
        <v>-4211.0870784875442</v>
      </c>
      <c r="E94" s="33">
        <f t="shared" si="11"/>
        <v>1576.5694121775305</v>
      </c>
      <c r="F94" s="33">
        <f t="shared" si="12"/>
        <v>5787.6564906650619</v>
      </c>
    </row>
    <row r="95" spans="3:6" x14ac:dyDescent="0.25">
      <c r="C95" s="34">
        <v>7.1999999999999995E-2</v>
      </c>
      <c r="D95" s="33">
        <f t="shared" si="10"/>
        <v>-4499.9472153546376</v>
      </c>
      <c r="E95" s="33">
        <f t="shared" si="11"/>
        <v>1353.0421481155063</v>
      </c>
      <c r="F95" s="33">
        <f t="shared" si="12"/>
        <v>5852.9893634701566</v>
      </c>
    </row>
    <row r="96" spans="3:6" x14ac:dyDescent="0.25">
      <c r="C96" s="41">
        <v>7.2999999999999995E-2</v>
      </c>
      <c r="D96" s="33">
        <f t="shared" si="10"/>
        <v>-4787.5500263219583</v>
      </c>
      <c r="E96" s="33">
        <f t="shared" si="11"/>
        <v>1130.3862320805056</v>
      </c>
      <c r="F96" s="33">
        <f t="shared" si="12"/>
        <v>5917.9362584024766</v>
      </c>
    </row>
    <row r="97" spans="3:6" x14ac:dyDescent="0.25">
      <c r="C97" s="34">
        <v>7.3999999999999996E-2</v>
      </c>
      <c r="D97" s="33">
        <f t="shared" si="10"/>
        <v>-5073.9024177711544</v>
      </c>
      <c r="E97" s="33">
        <f t="shared" si="11"/>
        <v>908.59705234740977</v>
      </c>
      <c r="F97" s="33">
        <f t="shared" si="12"/>
        <v>5982.4994701185515</v>
      </c>
    </row>
    <row r="98" spans="3:6" x14ac:dyDescent="0.25">
      <c r="C98" s="41">
        <v>7.4999999999999997E-2</v>
      </c>
      <c r="D98" s="33">
        <f t="shared" si="10"/>
        <v>-5359.0112508027814</v>
      </c>
      <c r="E98" s="33">
        <f t="shared" si="11"/>
        <v>687.67002722421603</v>
      </c>
      <c r="F98" s="33">
        <f t="shared" si="12"/>
        <v>6046.6812780270047</v>
      </c>
    </row>
    <row r="99" spans="3:6" x14ac:dyDescent="0.25">
      <c r="C99" s="34">
        <v>7.5999999999999998E-2</v>
      </c>
      <c r="D99" s="33">
        <f t="shared" si="10"/>
        <v>-5642.8833415801346</v>
      </c>
      <c r="E99" s="33">
        <f t="shared" si="11"/>
        <v>467.60060482262634</v>
      </c>
      <c r="F99" s="33">
        <f t="shared" si="12"/>
        <v>6110.4839464027473</v>
      </c>
    </row>
    <row r="100" spans="3:6" x14ac:dyDescent="0.25">
      <c r="C100" s="41">
        <v>7.6999999999999999E-2</v>
      </c>
      <c r="D100" s="33">
        <f t="shared" si="10"/>
        <v>-5925.5254616689344</v>
      </c>
      <c r="E100" s="33">
        <f t="shared" si="11"/>
        <v>248.38426283102308</v>
      </c>
      <c r="F100" s="33">
        <f t="shared" si="12"/>
        <v>6173.9097244999539</v>
      </c>
    </row>
    <row r="101" spans="3:6" x14ac:dyDescent="0.25">
      <c r="C101" s="34">
        <v>7.8E-2</v>
      </c>
      <c r="D101" s="33">
        <f t="shared" si="10"/>
        <v>-6206.9443383751641</v>
      </c>
      <c r="E101" s="33">
        <f t="shared" si="11"/>
        <v>30.016508289132616</v>
      </c>
      <c r="F101" s="33">
        <f t="shared" si="12"/>
        <v>6236.9608466642749</v>
      </c>
    </row>
    <row r="102" spans="3:6" x14ac:dyDescent="0.25">
      <c r="C102" s="41">
        <v>7.9000000000000001E-2</v>
      </c>
      <c r="D102" s="33">
        <f t="shared" si="10"/>
        <v>-6487.1466550789773</v>
      </c>
      <c r="E102" s="33">
        <f t="shared" si="11"/>
        <v>-187.50712263498281</v>
      </c>
      <c r="F102" s="33">
        <f t="shared" si="12"/>
        <v>6299.6395324439882</v>
      </c>
    </row>
    <row r="103" spans="3:6" x14ac:dyDescent="0.25">
      <c r="C103" s="34">
        <v>0.08</v>
      </c>
      <c r="D103" s="33">
        <f t="shared" si="10"/>
        <v>-6766.1390515668027</v>
      </c>
      <c r="E103" s="33">
        <f t="shared" si="11"/>
        <v>-404.19106486647797</v>
      </c>
      <c r="F103" s="33">
        <f t="shared" si="12"/>
        <v>6361.9479867003092</v>
      </c>
    </row>
    <row r="104" spans="3:6" x14ac:dyDescent="0.25">
      <c r="C104" s="41">
        <v>8.1000000000000003E-2</v>
      </c>
      <c r="D104" s="33">
        <f t="shared" si="10"/>
        <v>-7043.928124359576</v>
      </c>
      <c r="E104" s="33">
        <f t="shared" si="11"/>
        <v>-620.03972464286198</v>
      </c>
      <c r="F104" s="33">
        <f t="shared" si="12"/>
        <v>6423.8883997167186</v>
      </c>
    </row>
    <row r="105" spans="3:6" x14ac:dyDescent="0.25">
      <c r="C105" s="34">
        <v>8.2000000000000003E-2</v>
      </c>
      <c r="D105" s="33">
        <f t="shared" si="10"/>
        <v>-7320.520427039155</v>
      </c>
      <c r="E105" s="33">
        <f t="shared" si="11"/>
        <v>-835.05747973170946</v>
      </c>
      <c r="F105" s="33">
        <f t="shared" si="12"/>
        <v>6485.4629473074538</v>
      </c>
    </row>
    <row r="106" spans="3:6" x14ac:dyDescent="0.25">
      <c r="C106" s="41">
        <v>8.3000000000000004E-2</v>
      </c>
      <c r="D106" s="33">
        <f t="shared" si="10"/>
        <v>-7595.9224705710367</v>
      </c>
      <c r="E106" s="33">
        <f t="shared" si="11"/>
        <v>-1049.2486796460435</v>
      </c>
      <c r="F106" s="33">
        <f t="shared" si="12"/>
        <v>6546.673790924986</v>
      </c>
    </row>
    <row r="107" spans="3:6" x14ac:dyDescent="0.25">
      <c r="C107" s="34">
        <v>8.4000000000000005E-2</v>
      </c>
      <c r="D107" s="33">
        <f t="shared" si="10"/>
        <v>-7870.1407236251835</v>
      </c>
      <c r="E107" s="33">
        <f t="shared" si="11"/>
        <v>-1262.6176458583941</v>
      </c>
      <c r="F107" s="33">
        <f t="shared" si="12"/>
        <v>6607.5230777667894</v>
      </c>
    </row>
    <row r="108" spans="3:6" x14ac:dyDescent="0.25">
      <c r="C108" s="41">
        <v>8.5000000000000006E-2</v>
      </c>
      <c r="D108" s="33">
        <f t="shared" si="10"/>
        <v>-8143.1816128932987</v>
      </c>
      <c r="E108" s="33">
        <f t="shared" si="11"/>
        <v>-1475.1686720123253</v>
      </c>
      <c r="F108" s="33">
        <f t="shared" si="12"/>
        <v>6668.0129408809844</v>
      </c>
    </row>
    <row r="109" spans="3:6" x14ac:dyDescent="0.25">
      <c r="C109" s="34">
        <v>8.5999999999999993E-2</v>
      </c>
      <c r="D109" s="33">
        <f t="shared" si="10"/>
        <v>-8415.0515234041814</v>
      </c>
      <c r="E109" s="33">
        <f t="shared" si="11"/>
        <v>-1686.9060241328989</v>
      </c>
      <c r="F109" s="33">
        <f t="shared" si="12"/>
        <v>6728.1454992712988</v>
      </c>
    </row>
    <row r="110" spans="3:6" x14ac:dyDescent="0.25">
      <c r="C110" s="41">
        <v>8.6999999999999994E-2</v>
      </c>
      <c r="D110" s="33">
        <f t="shared" si="10"/>
        <v>-8685.7567988356896</v>
      </c>
      <c r="E110" s="33">
        <f t="shared" si="11"/>
        <v>-1897.8339408346073</v>
      </c>
      <c r="F110" s="33">
        <f t="shared" si="12"/>
        <v>6787.9228580010877</v>
      </c>
    </row>
    <row r="111" spans="3:6" x14ac:dyDescent="0.25">
      <c r="C111" s="34">
        <v>8.7999999999999995E-2</v>
      </c>
      <c r="D111" s="33">
        <f t="shared" si="10"/>
        <v>-8955.303741824755</v>
      </c>
      <c r="E111" s="33">
        <f t="shared" si="11"/>
        <v>-2107.956633528258</v>
      </c>
      <c r="F111" s="33">
        <f t="shared" si="12"/>
        <v>6847.3471082964961</v>
      </c>
    </row>
    <row r="112" spans="3:6" x14ac:dyDescent="0.25">
      <c r="C112" s="41">
        <v>8.8999999999999996E-2</v>
      </c>
      <c r="D112" s="33">
        <f t="shared" si="10"/>
        <v>-9223.6986142740061</v>
      </c>
      <c r="E112" s="33">
        <f t="shared" si="11"/>
        <v>-2317.2782866252819</v>
      </c>
      <c r="F112" s="33">
        <f t="shared" si="12"/>
        <v>6906.4203276487269</v>
      </c>
    </row>
    <row r="113" spans="3:6" x14ac:dyDescent="0.25">
      <c r="C113" s="34">
        <v>0.09</v>
      </c>
      <c r="D113" s="33">
        <f t="shared" si="10"/>
        <v>-9490.9476376566163</v>
      </c>
      <c r="E113" s="33">
        <f t="shared" si="11"/>
        <v>-2525.8030577410391</v>
      </c>
      <c r="F113" s="33">
        <f t="shared" si="12"/>
        <v>6965.1445799155745</v>
      </c>
    </row>
    <row r="114" spans="3:6" x14ac:dyDescent="0.25">
      <c r="C114" s="41">
        <v>9.0999999999999998E-2</v>
      </c>
      <c r="D114" s="33">
        <f t="shared" si="10"/>
        <v>-9757.0569933177321</v>
      </c>
      <c r="E114" s="33">
        <f t="shared" si="11"/>
        <v>-2733.5350778957509</v>
      </c>
      <c r="F114" s="33">
        <f t="shared" si="12"/>
        <v>7023.521915421994</v>
      </c>
    </row>
    <row r="115" spans="3:6" x14ac:dyDescent="0.25">
      <c r="C115" s="34">
        <v>9.1999999999999998E-2</v>
      </c>
      <c r="D115" s="33">
        <f t="shared" si="10"/>
        <v>-10022.032822774287</v>
      </c>
      <c r="E115" s="33">
        <f t="shared" si="11"/>
        <v>-2940.4784517143562</v>
      </c>
      <c r="F115" s="33">
        <f t="shared" si="12"/>
        <v>7081.5543710599432</v>
      </c>
    </row>
    <row r="116" spans="3:6" x14ac:dyDescent="0.25">
      <c r="C116" s="41">
        <v>9.2999999999999999E-2</v>
      </c>
      <c r="D116" s="33">
        <f t="shared" si="10"/>
        <v>-10285.881228011189</v>
      </c>
      <c r="E116" s="33">
        <f t="shared" si="11"/>
        <v>-3146.6372576239082</v>
      </c>
      <c r="F116" s="33">
        <f t="shared" si="12"/>
        <v>7139.243970387296</v>
      </c>
    </row>
    <row r="117" spans="3:6" x14ac:dyDescent="0.25">
      <c r="C117" s="34">
        <v>9.4E-2</v>
      </c>
      <c r="D117" s="33">
        <f t="shared" si="10"/>
        <v>-10548.608271776189</v>
      </c>
      <c r="E117" s="33">
        <f t="shared" si="11"/>
        <v>-3352.0155480500835</v>
      </c>
      <c r="F117" s="33">
        <f t="shared" si="12"/>
        <v>7196.5927237260967</v>
      </c>
    </row>
    <row r="118" spans="3:6" x14ac:dyDescent="0.25">
      <c r="C118" s="41">
        <v>9.5000000000000001E-2</v>
      </c>
      <c r="D118" s="33">
        <f t="shared" si="10"/>
        <v>-10810.219977871151</v>
      </c>
      <c r="E118" s="33">
        <f t="shared" si="11"/>
        <v>-3556.6173496113333</v>
      </c>
      <c r="F118" s="33">
        <f t="shared" si="12"/>
        <v>7253.6026282598086</v>
      </c>
    </row>
    <row r="119" spans="3:6" x14ac:dyDescent="0.25">
      <c r="C119" s="34">
        <v>9.6000000000000002E-2</v>
      </c>
      <c r="D119" s="33">
        <f t="shared" si="10"/>
        <v>-11070.722331441808</v>
      </c>
      <c r="E119" s="33">
        <f t="shared" si="11"/>
        <v>-3760.4466633118427</v>
      </c>
      <c r="F119" s="33">
        <f t="shared" si="12"/>
        <v>7310.2756681299688</v>
      </c>
    </row>
    <row r="120" spans="3:6" x14ac:dyDescent="0.25">
      <c r="C120" s="41">
        <v>9.7000000000000003E-2</v>
      </c>
      <c r="D120" s="33">
        <f t="shared" si="10"/>
        <v>-11330.121279264349</v>
      </c>
      <c r="E120" s="33">
        <f t="shared" si="11"/>
        <v>-3963.50746473248</v>
      </c>
      <c r="F120" s="33">
        <f t="shared" si="12"/>
        <v>7366.61381453185</v>
      </c>
    </row>
    <row r="121" spans="3:6" x14ac:dyDescent="0.25">
      <c r="C121" s="34">
        <v>9.8000000000000004E-2</v>
      </c>
      <c r="D121" s="33">
        <f t="shared" si="10"/>
        <v>-11588.422730030215</v>
      </c>
      <c r="E121" s="33">
        <f t="shared" si="11"/>
        <v>-4165.8037042206997</v>
      </c>
      <c r="F121" s="33">
        <f t="shared" si="12"/>
        <v>7422.6190258095394</v>
      </c>
    </row>
    <row r="122" spans="3:6" x14ac:dyDescent="0.25">
      <c r="C122" s="41">
        <v>9.9000000000000005E-2</v>
      </c>
      <c r="D122" s="33">
        <f t="shared" si="10"/>
        <v>-11845.632554627882</v>
      </c>
      <c r="E122" s="33">
        <f t="shared" si="11"/>
        <v>-4367.3393070778548</v>
      </c>
      <c r="F122" s="33">
        <f t="shared" si="12"/>
        <v>7478.2932475500247</v>
      </c>
    </row>
    <row r="123" spans="3:6" x14ac:dyDescent="0.25">
      <c r="C123" s="34">
        <v>0.1</v>
      </c>
      <c r="D123" s="33">
        <f t="shared" si="10"/>
        <v>-12101.756586422955</v>
      </c>
      <c r="E123" s="33">
        <f t="shared" si="11"/>
        <v>-4568.1181737462175</v>
      </c>
      <c r="F123" s="33">
        <f t="shared" si="12"/>
        <v>7533.6384126767362</v>
      </c>
    </row>
    <row r="124" spans="3:6" x14ac:dyDescent="0.25">
      <c r="C124" s="41">
        <v>0.10100000000000001</v>
      </c>
      <c r="D124" s="33">
        <f t="shared" si="10"/>
        <v>-12356.800621535163</v>
      </c>
      <c r="E124" s="33">
        <f t="shared" si="11"/>
        <v>-4768.1441799930762</v>
      </c>
      <c r="F124" s="33">
        <f t="shared" si="12"/>
        <v>7588.6564415420989</v>
      </c>
    </row>
    <row r="125" spans="3:6" x14ac:dyDescent="0.25">
      <c r="C125" s="34">
        <v>0.10199999999999999</v>
      </c>
      <c r="D125" s="33">
        <f t="shared" si="10"/>
        <v>-12610.77041911392</v>
      </c>
      <c r="E125" s="33">
        <f t="shared" si="11"/>
        <v>-4967.4211770943803</v>
      </c>
      <c r="F125" s="33">
        <f t="shared" si="12"/>
        <v>7643.3492420195398</v>
      </c>
    </row>
    <row r="126" spans="3:6" x14ac:dyDescent="0.25">
      <c r="C126" s="41">
        <v>0.10299999999999999</v>
      </c>
      <c r="D126" s="33">
        <f t="shared" si="10"/>
        <v>-12863.671701610554</v>
      </c>
      <c r="E126" s="33">
        <f t="shared" si="11"/>
        <v>-5165.952992016013</v>
      </c>
      <c r="F126" s="33">
        <f t="shared" si="12"/>
        <v>7697.7187095945455</v>
      </c>
    </row>
    <row r="127" spans="3:6" x14ac:dyDescent="0.25">
      <c r="C127" s="34">
        <v>0.104</v>
      </c>
      <c r="D127" s="33">
        <f t="shared" si="10"/>
        <v>-13115.510155049342</v>
      </c>
      <c r="E127" s="33">
        <f t="shared" si="11"/>
        <v>-5363.7434275941923</v>
      </c>
      <c r="F127" s="33">
        <f t="shared" si="12"/>
        <v>7751.7667274551577</v>
      </c>
    </row>
    <row r="128" spans="3:6" x14ac:dyDescent="0.25">
      <c r="C128" s="41">
        <v>0.105</v>
      </c>
      <c r="D128" s="33">
        <f t="shared" si="10"/>
        <v>-13366.291429295336</v>
      </c>
      <c r="E128" s="33">
        <f t="shared" si="11"/>
        <v>-5560.7962627137604</v>
      </c>
      <c r="F128" s="33">
        <f t="shared" si="12"/>
        <v>7805.4951665815806</v>
      </c>
    </row>
    <row r="129" spans="3:6" x14ac:dyDescent="0.25">
      <c r="C129" s="34">
        <v>0.106</v>
      </c>
      <c r="D129" s="33">
        <f t="shared" si="10"/>
        <v>-13616.021138320677</v>
      </c>
      <c r="E129" s="33">
        <f t="shared" si="11"/>
        <v>-5757.1152524855133</v>
      </c>
      <c r="F129" s="33">
        <f t="shared" si="12"/>
        <v>7858.9058858351673</v>
      </c>
    </row>
    <row r="130" spans="3:6" x14ac:dyDescent="0.25">
      <c r="C130" s="41">
        <v>0.107</v>
      </c>
      <c r="D130" s="33">
        <f t="shared" si="10"/>
        <v>-13864.704860468046</v>
      </c>
      <c r="E130" s="33">
        <f t="shared" si="11"/>
        <v>-5952.7041284214356</v>
      </c>
      <c r="F130" s="33">
        <f t="shared" si="12"/>
        <v>7912.000732046612</v>
      </c>
    </row>
    <row r="131" spans="3:6" x14ac:dyDescent="0.25">
      <c r="C131" s="34">
        <v>0.108</v>
      </c>
      <c r="D131" s="33">
        <f t="shared" si="10"/>
        <v>-14112.34813871271</v>
      </c>
      <c r="E131" s="33">
        <f t="shared" si="11"/>
        <v>-6147.5665986092063</v>
      </c>
      <c r="F131" s="33">
        <f t="shared" si="12"/>
        <v>7964.7815401034968</v>
      </c>
    </row>
    <row r="132" spans="3:6" x14ac:dyDescent="0.25">
      <c r="C132" s="41">
        <v>0.109</v>
      </c>
      <c r="D132" s="33">
        <f t="shared" si="10"/>
        <v>-14358.956480921406</v>
      </c>
      <c r="E132" s="33">
        <f t="shared" si="11"/>
        <v>-6341.7063478844211</v>
      </c>
      <c r="F132" s="33">
        <f t="shared" si="12"/>
        <v>8017.2501330369932</v>
      </c>
    </row>
    <row r="133" spans="3:6" x14ac:dyDescent="0.25">
      <c r="C133" s="34">
        <v>0.11</v>
      </c>
      <c r="D133" s="33">
        <f t="shared" si="10"/>
        <v>-14604.535360110211</v>
      </c>
      <c r="E133" s="33">
        <f t="shared" si="11"/>
        <v>-6535.1270380021306</v>
      </c>
      <c r="F133" s="33">
        <f t="shared" si="12"/>
        <v>8069.4083221080691</v>
      </c>
    </row>
    <row r="134" spans="3:6" x14ac:dyDescent="0.25">
      <c r="C134" s="41">
        <v>0.111</v>
      </c>
      <c r="D134" s="33">
        <f t="shared" si="10"/>
        <v>-14849.09021469907</v>
      </c>
      <c r="E134" s="33">
        <f t="shared" si="11"/>
        <v>-6727.8323078062967</v>
      </c>
      <c r="F134" s="33">
        <f t="shared" si="12"/>
        <v>8121.257906892768</v>
      </c>
    </row>
    <row r="135" spans="3:6" x14ac:dyDescent="0.25">
      <c r="C135" s="34">
        <v>0.112</v>
      </c>
      <c r="D135" s="33">
        <f t="shared" si="10"/>
        <v>-15092.626448765281</v>
      </c>
      <c r="E135" s="33">
        <f t="shared" si="11"/>
        <v>-6919.8257733982755</v>
      </c>
      <c r="F135" s="33">
        <f t="shared" si="12"/>
        <v>8172.8006753669952</v>
      </c>
    </row>
    <row r="136" spans="3:6" x14ac:dyDescent="0.25">
      <c r="C136" s="41">
        <v>0.113</v>
      </c>
      <c r="D136" s="33">
        <f t="shared" si="10"/>
        <v>-15335.1494322941</v>
      </c>
      <c r="E136" s="33">
        <f t="shared" si="11"/>
        <v>-7111.1110283036542</v>
      </c>
      <c r="F136" s="33">
        <f t="shared" si="12"/>
        <v>8224.0384039904511</v>
      </c>
    </row>
    <row r="137" spans="3:6" x14ac:dyDescent="0.25">
      <c r="C137" s="34">
        <v>0.114</v>
      </c>
      <c r="D137" s="33">
        <f t="shared" si="10"/>
        <v>-15576.664501427891</v>
      </c>
      <c r="E137" s="33">
        <f t="shared" si="11"/>
        <v>-7301.6916436378378</v>
      </c>
      <c r="F137" s="33">
        <f t="shared" si="12"/>
        <v>8274.9728577900387</v>
      </c>
    </row>
    <row r="138" spans="3:6" x14ac:dyDescent="0.25">
      <c r="C138" s="41">
        <v>0.115</v>
      </c>
      <c r="D138" s="33">
        <f t="shared" si="10"/>
        <v>-15817.176958712545</v>
      </c>
      <c r="E138" s="33">
        <f t="shared" si="11"/>
        <v>-7491.5711682700785</v>
      </c>
      <c r="F138" s="33">
        <f t="shared" si="12"/>
        <v>8325.6057904424506</v>
      </c>
    </row>
    <row r="139" spans="3:6" x14ac:dyDescent="0.25">
      <c r="C139" s="34">
        <v>0.11600000000000001</v>
      </c>
      <c r="D139" s="33">
        <f t="shared" si="10"/>
        <v>-16056.692073342667</v>
      </c>
      <c r="E139" s="33">
        <f t="shared" si="11"/>
        <v>-7680.7531289864128</v>
      </c>
      <c r="F139" s="33">
        <f t="shared" si="12"/>
        <v>8375.938944356245</v>
      </c>
    </row>
    <row r="140" spans="3:6" x14ac:dyDescent="0.25">
      <c r="C140" s="41">
        <v>0.11700000000000001</v>
      </c>
      <c r="D140" s="33">
        <f t="shared" si="10"/>
        <v>-16295.215081403803</v>
      </c>
      <c r="E140" s="33">
        <f t="shared" si="11"/>
        <v>-7869.2410306507372</v>
      </c>
      <c r="F140" s="33">
        <f t="shared" si="12"/>
        <v>8425.974050753066</v>
      </c>
    </row>
    <row r="141" spans="3:6" x14ac:dyDescent="0.25">
      <c r="C141" s="34">
        <v>0.11799999999999999</v>
      </c>
      <c r="D141" s="33">
        <f t="shared" si="10"/>
        <v>-16532.751186113688</v>
      </c>
      <c r="E141" s="33">
        <f t="shared" si="11"/>
        <v>-8057.0383563652431</v>
      </c>
      <c r="F141" s="33">
        <f t="shared" si="12"/>
        <v>8475.7128297484342</v>
      </c>
    </row>
    <row r="142" spans="3:6" x14ac:dyDescent="0.25">
      <c r="C142" s="41">
        <v>0.11899999999999999</v>
      </c>
      <c r="D142" s="33">
        <f t="shared" si="10"/>
        <v>-16769.305558060703</v>
      </c>
      <c r="E142" s="33">
        <f t="shared" si="11"/>
        <v>-8244.1485676289885</v>
      </c>
      <c r="F142" s="33">
        <f t="shared" si="12"/>
        <v>8525.1569904317057</v>
      </c>
    </row>
    <row r="143" spans="3:6" x14ac:dyDescent="0.25">
      <c r="C143" s="34">
        <v>0.12</v>
      </c>
      <c r="D143" s="33">
        <f t="shared" si="10"/>
        <v>-17004.883335440623</v>
      </c>
      <c r="E143" s="33">
        <f t="shared" si="11"/>
        <v>-8430.5751044951758</v>
      </c>
      <c r="F143" s="33">
        <f t="shared" si="12"/>
        <v>8574.3082309454458</v>
      </c>
    </row>
    <row r="144" spans="3:6" x14ac:dyDescent="0.25">
      <c r="C144" s="41">
        <v>0.121</v>
      </c>
      <c r="D144" s="33">
        <f t="shared" si="10"/>
        <v>-17239.489624291527</v>
      </c>
      <c r="E144" s="33">
        <f t="shared" si="11"/>
        <v>-8616.3213857273367</v>
      </c>
      <c r="F144" s="33">
        <f t="shared" si="12"/>
        <v>8623.1682385642071</v>
      </c>
    </row>
    <row r="145" spans="3:6" x14ac:dyDescent="0.25">
      <c r="C145" s="34">
        <v>0.122</v>
      </c>
      <c r="D145" s="33">
        <f t="shared" si="10"/>
        <v>-17473.129498726892</v>
      </c>
      <c r="E145" s="33">
        <f t="shared" si="11"/>
        <v>-8801.3908089542674</v>
      </c>
      <c r="F145" s="33">
        <f t="shared" si="12"/>
        <v>8671.7386897726265</v>
      </c>
    </row>
    <row r="146" spans="3:6" x14ac:dyDescent="0.25">
      <c r="C146" s="41">
        <v>0.123</v>
      </c>
      <c r="D146" s="33">
        <f t="shared" si="10"/>
        <v>-17705.808001166413</v>
      </c>
      <c r="E146" s="33">
        <f t="shared" si="11"/>
        <v>-8985.7867508234631</v>
      </c>
      <c r="F146" s="33">
        <f t="shared" si="12"/>
        <v>8720.0212503429502</v>
      </c>
    </row>
    <row r="147" spans="3:6" x14ac:dyDescent="0.25">
      <c r="C147" s="34">
        <v>0.124</v>
      </c>
      <c r="D147" s="33">
        <f t="shared" si="10"/>
        <v>-17937.530142564996</v>
      </c>
      <c r="E147" s="33">
        <f t="shared" si="11"/>
        <v>-9169.5125671532151</v>
      </c>
      <c r="F147" s="33">
        <f t="shared" si="12"/>
        <v>8768.0175754117918</v>
      </c>
    </row>
    <row r="148" spans="3:6" x14ac:dyDescent="0.25">
      <c r="C148" s="41">
        <v>0.125</v>
      </c>
      <c r="D148" s="33">
        <f t="shared" si="10"/>
        <v>-18168.300902640185</v>
      </c>
      <c r="E148" s="33">
        <f t="shared" si="11"/>
        <v>-9352.5715930837177</v>
      </c>
      <c r="F148" s="33">
        <f t="shared" si="12"/>
        <v>8815.7293095564692</v>
      </c>
    </row>
    <row r="149" spans="3:6" x14ac:dyDescent="0.25">
      <c r="C149" s="34">
        <v>0.126</v>
      </c>
      <c r="D149" s="33">
        <f t="shared" si="10"/>
        <v>-18398.125230097547</v>
      </c>
      <c r="E149" s="33">
        <f t="shared" si="11"/>
        <v>-9534.9671432269097</v>
      </c>
      <c r="F149" s="33">
        <f t="shared" si="12"/>
        <v>8863.158086870646</v>
      </c>
    </row>
    <row r="150" spans="3:6" x14ac:dyDescent="0.25">
      <c r="C150" s="41">
        <v>0.127</v>
      </c>
      <c r="D150" s="33">
        <f t="shared" si="10"/>
        <v>-18627.00804285417</v>
      </c>
      <c r="E150" s="33">
        <f t="shared" si="11"/>
        <v>-9716.702511814874</v>
      </c>
      <c r="F150" s="33">
        <f t="shared" si="12"/>
        <v>8910.3055310393192</v>
      </c>
    </row>
    <row r="151" spans="3:6" x14ac:dyDescent="0.25">
      <c r="C151" s="34">
        <v>0.128</v>
      </c>
      <c r="D151" s="33">
        <f t="shared" si="10"/>
        <v>-18854.954228260234</v>
      </c>
      <c r="E151" s="33">
        <f t="shared" si="11"/>
        <v>-9897.780972847002</v>
      </c>
      <c r="F151" s="33">
        <f t="shared" si="12"/>
        <v>8957.173255413245</v>
      </c>
    </row>
    <row r="152" spans="3:6" x14ac:dyDescent="0.25">
      <c r="C152" s="41">
        <v>0.129</v>
      </c>
      <c r="D152" s="33">
        <f t="shared" ref="D152:D171" si="13">NPV(C152,$E$4:$I$4)+$D$4</f>
        <v>-19081.96864331908</v>
      </c>
      <c r="E152" s="33">
        <f t="shared" ref="E152:E171" si="14">NPV(C152,$E$9:$I$9)+$D$9</f>
        <v>-10078.20578023624</v>
      </c>
      <c r="F152" s="33">
        <f t="shared" ref="F152:F171" si="15">NPV(C152,$E$14:$I$14)+$D$14</f>
        <v>9003.7628630828367</v>
      </c>
    </row>
    <row r="153" spans="3:6" x14ac:dyDescent="0.25">
      <c r="C153" s="34">
        <v>0.13</v>
      </c>
      <c r="D153" s="33">
        <f t="shared" si="13"/>
        <v>-19308.056114905266</v>
      </c>
      <c r="E153" s="33">
        <f t="shared" si="14"/>
        <v>-10257.980167953894</v>
      </c>
      <c r="F153" s="33">
        <f t="shared" si="15"/>
        <v>9050.0759469513814</v>
      </c>
    </row>
    <row r="154" spans="3:6" x14ac:dyDescent="0.25">
      <c r="C154" s="41">
        <v>0.13100000000000001</v>
      </c>
      <c r="D154" s="33">
        <f t="shared" si="13"/>
        <v>-19533.221439980989</v>
      </c>
      <c r="E154" s="33">
        <f t="shared" si="14"/>
        <v>-10437.107350173275</v>
      </c>
      <c r="F154" s="33">
        <f t="shared" si="15"/>
        <v>9096.1140898076901</v>
      </c>
    </row>
    <row r="155" spans="3:6" x14ac:dyDescent="0.25">
      <c r="C155" s="34">
        <v>0.13200000000000001</v>
      </c>
      <c r="D155" s="33">
        <f t="shared" si="13"/>
        <v>-19757.469385810429</v>
      </c>
      <c r="E155" s="33">
        <f t="shared" si="14"/>
        <v>-10615.590521412218</v>
      </c>
      <c r="F155" s="33">
        <f t="shared" si="15"/>
        <v>9141.878864398208</v>
      </c>
    </row>
    <row r="156" spans="3:6" x14ac:dyDescent="0.25">
      <c r="C156" s="41">
        <v>0.13300000000000001</v>
      </c>
      <c r="D156" s="33">
        <f t="shared" si="13"/>
        <v>-19980.804690172721</v>
      </c>
      <c r="E156" s="33">
        <f t="shared" si="14"/>
        <v>-10793.432856674233</v>
      </c>
      <c r="F156" s="33">
        <f t="shared" si="15"/>
        <v>9187.3718334984969</v>
      </c>
    </row>
    <row r="157" spans="3:6" x14ac:dyDescent="0.25">
      <c r="C157" s="34">
        <v>0.13400000000000001</v>
      </c>
      <c r="D157" s="33">
        <f t="shared" si="13"/>
        <v>-20203.232061573202</v>
      </c>
      <c r="E157" s="33">
        <f t="shared" si="14"/>
        <v>-10970.637511588953</v>
      </c>
      <c r="F157" s="33">
        <f t="shared" si="15"/>
        <v>9232.5945499842383</v>
      </c>
    </row>
    <row r="158" spans="3:6" x14ac:dyDescent="0.25">
      <c r="C158" s="41">
        <v>0.13500000000000001</v>
      </c>
      <c r="D158" s="33">
        <f t="shared" si="13"/>
        <v>-20424.756179452583</v>
      </c>
      <c r="E158" s="33">
        <f t="shared" si="14"/>
        <v>-11147.20762255101</v>
      </c>
      <c r="F158" s="33">
        <f t="shared" si="15"/>
        <v>9277.5485569015709</v>
      </c>
    </row>
    <row r="159" spans="3:6" x14ac:dyDescent="0.25">
      <c r="C159" s="34">
        <v>0.13600000000000001</v>
      </c>
      <c r="D159" s="33">
        <f t="shared" si="13"/>
        <v>-20645.381694394717</v>
      </c>
      <c r="E159" s="33">
        <f t="shared" si="14"/>
        <v>-11323.146306857758</v>
      </c>
      <c r="F159" s="33">
        <f t="shared" si="15"/>
        <v>9322.2353875369427</v>
      </c>
    </row>
    <row r="160" spans="3:6" x14ac:dyDescent="0.25">
      <c r="C160" s="41">
        <v>0.13700000000000001</v>
      </c>
      <c r="D160" s="33">
        <f t="shared" si="13"/>
        <v>-20865.113228332571</v>
      </c>
      <c r="E160" s="33">
        <f t="shared" si="14"/>
        <v>-11498.456662846249</v>
      </c>
      <c r="F160" s="33">
        <f t="shared" si="15"/>
        <v>9366.6565654863207</v>
      </c>
    </row>
    <row r="161" spans="3:6" x14ac:dyDescent="0.25">
      <c r="C161" s="34">
        <v>0.13800000000000001</v>
      </c>
      <c r="D161" s="33">
        <f t="shared" si="13"/>
        <v>-21083.95537475271</v>
      </c>
      <c r="E161" s="33">
        <f t="shared" si="14"/>
        <v>-11673.141770028727</v>
      </c>
      <c r="F161" s="33">
        <f t="shared" si="15"/>
        <v>9410.8136047240005</v>
      </c>
    </row>
    <row r="162" spans="3:6" x14ac:dyDescent="0.25">
      <c r="C162" s="41">
        <v>0.13900000000000001</v>
      </c>
      <c r="D162" s="33">
        <f t="shared" si="13"/>
        <v>-21301.912698897941</v>
      </c>
      <c r="E162" s="33">
        <f t="shared" si="14"/>
        <v>-11847.204689227219</v>
      </c>
      <c r="F162" s="33">
        <f t="shared" si="15"/>
        <v>9454.7080096707286</v>
      </c>
    </row>
    <row r="163" spans="3:6" x14ac:dyDescent="0.25">
      <c r="C163" s="34">
        <v>0.14000000000000001</v>
      </c>
      <c r="D163" s="33">
        <f t="shared" si="13"/>
        <v>-21518.989737968266</v>
      </c>
      <c r="E163" s="33">
        <f t="shared" si="14"/>
        <v>-12020.648462706915</v>
      </c>
      <c r="F163" s="33">
        <f t="shared" si="15"/>
        <v>9498.3412752613458</v>
      </c>
    </row>
    <row r="164" spans="3:6" x14ac:dyDescent="0.25">
      <c r="C164" s="41">
        <v>0.14099999999999999</v>
      </c>
      <c r="D164" s="33">
        <f t="shared" si="13"/>
        <v>-21735.191001320316</v>
      </c>
      <c r="E164" s="33">
        <f t="shared" si="14"/>
        <v>-12193.476114308418</v>
      </c>
      <c r="F164" s="33">
        <f t="shared" si="15"/>
        <v>9541.7148870118945</v>
      </c>
    </row>
    <row r="165" spans="3:6" x14ac:dyDescent="0.25">
      <c r="C165" s="34">
        <v>0.14199999999999999</v>
      </c>
      <c r="D165" s="33">
        <f t="shared" si="13"/>
        <v>-21950.520970665413</v>
      </c>
      <c r="E165" s="33">
        <f t="shared" si="14"/>
        <v>-12365.690649579206</v>
      </c>
      <c r="F165" s="33">
        <f t="shared" si="15"/>
        <v>9584.8303210862014</v>
      </c>
    </row>
    <row r="166" spans="3:6" x14ac:dyDescent="0.25">
      <c r="C166" s="41">
        <v>0.14299999999999999</v>
      </c>
      <c r="D166" s="33">
        <f t="shared" si="13"/>
        <v>-22164.984100265676</v>
      </c>
      <c r="E166" s="33">
        <f t="shared" si="14"/>
        <v>-12537.295055903742</v>
      </c>
      <c r="F166" s="33">
        <f t="shared" si="15"/>
        <v>9627.6890443619304</v>
      </c>
    </row>
    <row r="167" spans="3:6" x14ac:dyDescent="0.25">
      <c r="C167" s="34">
        <v>0.14399999999999999</v>
      </c>
      <c r="D167" s="33">
        <f t="shared" si="13"/>
        <v>-22378.584817128489</v>
      </c>
      <c r="E167" s="33">
        <f t="shared" si="14"/>
        <v>-12708.292302632413</v>
      </c>
      <c r="F167" s="33">
        <f t="shared" si="15"/>
        <v>9670.2925144960846</v>
      </c>
    </row>
    <row r="168" spans="3:6" x14ac:dyDescent="0.25">
      <c r="C168" s="41">
        <v>0.14499999999999999</v>
      </c>
      <c r="D168" s="33">
        <f t="shared" si="13"/>
        <v>-22591.327521200044</v>
      </c>
      <c r="E168" s="33">
        <f t="shared" si="14"/>
        <v>-12878.685341209988</v>
      </c>
      <c r="F168" s="33">
        <f t="shared" si="15"/>
        <v>9712.6421799900654</v>
      </c>
    </row>
    <row r="169" spans="3:6" x14ac:dyDescent="0.25">
      <c r="C169" s="34">
        <v>0.14599999999999999</v>
      </c>
      <c r="D169" s="33">
        <f t="shared" si="13"/>
        <v>-22803.216585556365</v>
      </c>
      <c r="E169" s="33">
        <f t="shared" si="14"/>
        <v>-13048.477105302256</v>
      </c>
      <c r="F169" s="33">
        <f t="shared" si="15"/>
        <v>9754.7394802540985</v>
      </c>
    </row>
    <row r="170" spans="3:6" x14ac:dyDescent="0.25">
      <c r="C170" s="41">
        <v>0.14699999999999999</v>
      </c>
      <c r="D170" s="33">
        <f t="shared" si="13"/>
        <v>-23014.256356593804</v>
      </c>
      <c r="E170" s="33">
        <f t="shared" si="14"/>
        <v>-13217.670510922471</v>
      </c>
      <c r="F170" s="33">
        <f t="shared" si="15"/>
        <v>9796.5858456713304</v>
      </c>
    </row>
    <row r="171" spans="3:6" x14ac:dyDescent="0.25">
      <c r="C171" s="34">
        <v>0.14799999999999999</v>
      </c>
      <c r="D171" s="33">
        <f t="shared" si="13"/>
        <v>-23224.451154217124</v>
      </c>
      <c r="E171" s="33">
        <f t="shared" si="14"/>
        <v>-13386.268456555903</v>
      </c>
      <c r="F171" s="33">
        <f t="shared" si="15"/>
        <v>9838.1826976612119</v>
      </c>
    </row>
  </sheetData>
  <mergeCells count="3">
    <mergeCell ref="D2:I2"/>
    <mergeCell ref="D7:I7"/>
    <mergeCell ref="D12:I12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7CBB-6DCB-4954-A03B-37706CC15DA6}">
  <dimension ref="B1:W171"/>
  <sheetViews>
    <sheetView topLeftCell="A4" workbookViewId="0">
      <selection activeCell="J25" sqref="J25"/>
    </sheetView>
  </sheetViews>
  <sheetFormatPr defaultRowHeight="15" x14ac:dyDescent="0.25"/>
  <cols>
    <col min="2" max="2" width="12.85546875" customWidth="1"/>
    <col min="3" max="3" width="12.7109375" customWidth="1"/>
    <col min="4" max="4" width="13.28515625" customWidth="1"/>
    <col min="5" max="5" width="12.28515625" customWidth="1"/>
    <col min="6" max="6" width="13.5703125" customWidth="1"/>
    <col min="7" max="8" width="13.140625" customWidth="1"/>
    <col min="9" max="9" width="11.5703125" customWidth="1"/>
    <col min="10" max="10" width="10.42578125" customWidth="1"/>
    <col min="11" max="14" width="9.5703125" bestFit="1" customWidth="1"/>
  </cols>
  <sheetData>
    <row r="1" spans="2:23" ht="15.75" thickBot="1" x14ac:dyDescent="0.3"/>
    <row r="2" spans="2:23" x14ac:dyDescent="0.25">
      <c r="B2" s="25" t="s">
        <v>6</v>
      </c>
      <c r="C2" s="49" t="s">
        <v>7</v>
      </c>
      <c r="D2" s="53"/>
      <c r="E2" s="53"/>
      <c r="F2" s="53"/>
      <c r="G2" s="53"/>
      <c r="H2" s="53"/>
      <c r="I2" s="53"/>
      <c r="J2" s="53"/>
    </row>
    <row r="3" spans="2:23" x14ac:dyDescent="0.25">
      <c r="B3" s="38">
        <v>0.1</v>
      </c>
      <c r="C3" s="2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</row>
    <row r="4" spans="2:23" x14ac:dyDescent="0.25">
      <c r="B4" s="31" t="s">
        <v>18</v>
      </c>
      <c r="C4" s="1">
        <v>-14000</v>
      </c>
      <c r="D4" s="1">
        <v>3000</v>
      </c>
      <c r="E4" s="1">
        <v>3000</v>
      </c>
      <c r="F4" s="1">
        <v>3000</v>
      </c>
      <c r="G4" s="1">
        <v>3000</v>
      </c>
      <c r="H4" s="1">
        <v>3000</v>
      </c>
      <c r="I4" s="1">
        <v>3000</v>
      </c>
      <c r="J4" s="1">
        <v>7000</v>
      </c>
    </row>
    <row r="5" spans="2:23" x14ac:dyDescent="0.25">
      <c r="B5" s="31" t="s">
        <v>25</v>
      </c>
      <c r="C5" s="27">
        <f>SUM(D5:J5)</f>
        <v>16657.888926001615</v>
      </c>
      <c r="D5" s="28">
        <f>D4/(1+$B$3)^D3</f>
        <v>2727.272727272727</v>
      </c>
      <c r="E5" s="28">
        <f t="shared" ref="E5:H5" si="0">E4/(1+$B$3)^E3</f>
        <v>2479.3388429752063</v>
      </c>
      <c r="F5" s="28">
        <f t="shared" si="0"/>
        <v>2253.9444027047325</v>
      </c>
      <c r="G5" s="28">
        <f t="shared" si="0"/>
        <v>2049.0403660952115</v>
      </c>
      <c r="H5" s="28">
        <f t="shared" si="0"/>
        <v>1862.7639691774648</v>
      </c>
      <c r="I5" s="28">
        <f t="shared" ref="I5:J5" si="1">I4/(1+$B$3)^I3</f>
        <v>1693.4217901613315</v>
      </c>
      <c r="J5" s="28">
        <f t="shared" si="1"/>
        <v>3592.1068276149449</v>
      </c>
    </row>
    <row r="6" spans="2:23" ht="15.75" thickBot="1" x14ac:dyDescent="0.3">
      <c r="B6" s="32" t="s">
        <v>10</v>
      </c>
      <c r="C6" s="29">
        <f>C5+C4</f>
        <v>2657.8889260016149</v>
      </c>
      <c r="D6" s="26"/>
      <c r="E6" s="26"/>
      <c r="F6" s="26"/>
      <c r="G6" s="26"/>
      <c r="H6" s="26"/>
      <c r="I6" s="32" t="s">
        <v>38</v>
      </c>
      <c r="J6" s="46">
        <v>0.1497</v>
      </c>
    </row>
    <row r="7" spans="2:23" ht="15.75" customHeight="1" x14ac:dyDescent="0.25">
      <c r="B7" s="25" t="s">
        <v>6</v>
      </c>
      <c r="C7" s="50" t="s">
        <v>8</v>
      </c>
      <c r="D7" s="51"/>
      <c r="E7" s="51"/>
      <c r="F7" s="51"/>
      <c r="G7" s="51"/>
      <c r="H7" s="51"/>
      <c r="I7" s="51"/>
      <c r="J7" s="51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2:23" x14ac:dyDescent="0.25">
      <c r="B8" s="38">
        <v>0.1</v>
      </c>
      <c r="C8" s="2">
        <v>0</v>
      </c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>
        <v>11</v>
      </c>
      <c r="O8" s="2">
        <v>12</v>
      </c>
      <c r="P8" s="2">
        <v>13</v>
      </c>
      <c r="Q8" s="2">
        <v>14</v>
      </c>
      <c r="R8" s="2">
        <v>15</v>
      </c>
      <c r="S8" s="2">
        <v>16</v>
      </c>
      <c r="T8" s="2">
        <v>17</v>
      </c>
      <c r="U8" s="2">
        <v>18</v>
      </c>
      <c r="V8" s="2">
        <v>19</v>
      </c>
      <c r="W8" s="2">
        <v>20</v>
      </c>
    </row>
    <row r="9" spans="2:23" x14ac:dyDescent="0.25">
      <c r="B9" s="31" t="s">
        <v>18</v>
      </c>
      <c r="C9" s="26">
        <v>-21000</v>
      </c>
      <c r="D9" s="1">
        <v>3000</v>
      </c>
      <c r="E9" s="1">
        <v>3000</v>
      </c>
      <c r="F9" s="1">
        <v>3000</v>
      </c>
      <c r="G9" s="1">
        <v>3000</v>
      </c>
      <c r="H9" s="1">
        <v>3000</v>
      </c>
      <c r="I9" s="1">
        <v>3000</v>
      </c>
      <c r="J9" s="1">
        <v>3000</v>
      </c>
      <c r="K9" s="1">
        <v>3000</v>
      </c>
      <c r="L9" s="1">
        <v>3000</v>
      </c>
      <c r="M9" s="1">
        <v>3000</v>
      </c>
      <c r="N9" s="1">
        <v>3000</v>
      </c>
      <c r="O9" s="1">
        <v>3000</v>
      </c>
      <c r="P9" s="1">
        <v>3000</v>
      </c>
      <c r="Q9" s="1">
        <v>3000</v>
      </c>
      <c r="R9" s="1">
        <v>3000</v>
      </c>
      <c r="S9" s="1">
        <v>3000</v>
      </c>
      <c r="T9" s="1">
        <v>3000</v>
      </c>
      <c r="U9" s="1">
        <v>3000</v>
      </c>
      <c r="V9" s="1">
        <v>3000</v>
      </c>
      <c r="W9" s="1">
        <v>3000</v>
      </c>
    </row>
    <row r="10" spans="2:23" x14ac:dyDescent="0.25">
      <c r="B10" s="31" t="s">
        <v>25</v>
      </c>
      <c r="C10" s="27">
        <f>SUM(D10:W10)</f>
        <v>25540.69115927567</v>
      </c>
      <c r="D10" s="28">
        <f t="shared" ref="D10:H10" si="2">D9/(1+$B$8)^D8</f>
        <v>2727.272727272727</v>
      </c>
      <c r="E10" s="28">
        <f t="shared" si="2"/>
        <v>2479.3388429752063</v>
      </c>
      <c r="F10" s="28">
        <f t="shared" si="2"/>
        <v>2253.9444027047325</v>
      </c>
      <c r="G10" s="28">
        <f t="shared" si="2"/>
        <v>2049.0403660952115</v>
      </c>
      <c r="H10" s="28">
        <f t="shared" si="2"/>
        <v>1862.7639691774648</v>
      </c>
      <c r="I10" s="28">
        <f t="shared" ref="I10:W10" si="3">I9/(1+$B$8)^I8</f>
        <v>1693.4217901613315</v>
      </c>
      <c r="J10" s="28">
        <f t="shared" si="3"/>
        <v>1539.4743546921193</v>
      </c>
      <c r="K10" s="28">
        <f t="shared" si="3"/>
        <v>1399.5221406291996</v>
      </c>
      <c r="L10" s="28">
        <f t="shared" si="3"/>
        <v>1272.2928551174539</v>
      </c>
      <c r="M10" s="28">
        <f t="shared" si="3"/>
        <v>1156.6298682885945</v>
      </c>
      <c r="N10" s="28">
        <f t="shared" si="3"/>
        <v>1051.4816984441766</v>
      </c>
      <c r="O10" s="28">
        <f t="shared" si="3"/>
        <v>955.8924531310696</v>
      </c>
      <c r="P10" s="28">
        <f t="shared" si="3"/>
        <v>868.9931392100633</v>
      </c>
      <c r="Q10" s="28">
        <f t="shared" si="3"/>
        <v>789.99376291823921</v>
      </c>
      <c r="R10" s="28">
        <f t="shared" si="3"/>
        <v>718.17614810749023</v>
      </c>
      <c r="S10" s="28">
        <f t="shared" si="3"/>
        <v>652.88740737044566</v>
      </c>
      <c r="T10" s="28">
        <f t="shared" si="3"/>
        <v>593.53400670040514</v>
      </c>
      <c r="U10" s="28">
        <f t="shared" si="3"/>
        <v>539.57636972764101</v>
      </c>
      <c r="V10" s="28">
        <f t="shared" si="3"/>
        <v>490.52397247967349</v>
      </c>
      <c r="W10" s="28">
        <f t="shared" si="3"/>
        <v>445.93088407243044</v>
      </c>
    </row>
    <row r="11" spans="2:23" ht="15.75" thickBot="1" x14ac:dyDescent="0.3">
      <c r="B11" s="32" t="s">
        <v>10</v>
      </c>
      <c r="C11" s="29">
        <f>C10+C9</f>
        <v>4540.6911592756696</v>
      </c>
      <c r="D11" s="26"/>
      <c r="E11" s="26"/>
      <c r="F11" s="26"/>
      <c r="G11" s="26"/>
      <c r="H11" s="26"/>
      <c r="I11" s="32" t="s">
        <v>38</v>
      </c>
      <c r="J11" s="46">
        <v>0.13059999999999999</v>
      </c>
    </row>
    <row r="12" spans="2:23" x14ac:dyDescent="0.25">
      <c r="B12" s="25" t="s">
        <v>6</v>
      </c>
      <c r="C12" s="50" t="s">
        <v>45</v>
      </c>
      <c r="D12" s="51"/>
      <c r="E12" s="51"/>
      <c r="F12" s="51"/>
      <c r="G12" s="51"/>
      <c r="H12" s="51"/>
      <c r="I12" s="51"/>
      <c r="J12" s="51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2:23" x14ac:dyDescent="0.25">
      <c r="B13" s="38">
        <v>0.11893085556926551</v>
      </c>
      <c r="C13" s="2">
        <v>0</v>
      </c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>
        <v>11</v>
      </c>
      <c r="O13" s="2">
        <v>12</v>
      </c>
      <c r="P13" s="2">
        <v>13</v>
      </c>
      <c r="Q13" s="2">
        <v>14</v>
      </c>
      <c r="R13" s="2">
        <v>15</v>
      </c>
      <c r="S13" s="2">
        <v>16</v>
      </c>
      <c r="T13" s="2">
        <v>17</v>
      </c>
      <c r="U13" s="2">
        <v>18</v>
      </c>
      <c r="V13" s="2">
        <v>19</v>
      </c>
      <c r="W13" s="2">
        <v>20</v>
      </c>
    </row>
    <row r="14" spans="2:23" x14ac:dyDescent="0.25">
      <c r="B14" s="31" t="s">
        <v>18</v>
      </c>
      <c r="C14" s="52">
        <f>C9-C4</f>
        <v>-7000</v>
      </c>
      <c r="D14" s="52">
        <f t="shared" ref="D14:W14" si="4">D9-D4</f>
        <v>0</v>
      </c>
      <c r="E14" s="52">
        <f t="shared" si="4"/>
        <v>0</v>
      </c>
      <c r="F14" s="52">
        <f t="shared" si="4"/>
        <v>0</v>
      </c>
      <c r="G14" s="52">
        <f t="shared" si="4"/>
        <v>0</v>
      </c>
      <c r="H14" s="52">
        <f t="shared" si="4"/>
        <v>0</v>
      </c>
      <c r="I14" s="52">
        <f t="shared" si="4"/>
        <v>0</v>
      </c>
      <c r="J14" s="52">
        <f t="shared" si="4"/>
        <v>-4000</v>
      </c>
      <c r="K14" s="52">
        <f t="shared" si="4"/>
        <v>3000</v>
      </c>
      <c r="L14" s="52">
        <f t="shared" si="4"/>
        <v>3000</v>
      </c>
      <c r="M14" s="52">
        <f t="shared" si="4"/>
        <v>3000</v>
      </c>
      <c r="N14" s="52">
        <f t="shared" si="4"/>
        <v>3000</v>
      </c>
      <c r="O14" s="52">
        <f t="shared" si="4"/>
        <v>3000</v>
      </c>
      <c r="P14" s="52">
        <f t="shared" si="4"/>
        <v>3000</v>
      </c>
      <c r="Q14" s="52">
        <f t="shared" si="4"/>
        <v>3000</v>
      </c>
      <c r="R14" s="52">
        <f t="shared" si="4"/>
        <v>3000</v>
      </c>
      <c r="S14" s="52">
        <f t="shared" si="4"/>
        <v>3000</v>
      </c>
      <c r="T14" s="52">
        <f t="shared" si="4"/>
        <v>3000</v>
      </c>
      <c r="U14" s="52">
        <f t="shared" si="4"/>
        <v>3000</v>
      </c>
      <c r="V14" s="52">
        <f t="shared" si="4"/>
        <v>3000</v>
      </c>
      <c r="W14" s="52">
        <f t="shared" si="4"/>
        <v>3000</v>
      </c>
    </row>
    <row r="15" spans="2:23" x14ac:dyDescent="0.25">
      <c r="B15" s="31" t="s">
        <v>25</v>
      </c>
      <c r="C15" s="27">
        <f>SUM(D15:W15)</f>
        <v>7000.0000094001452</v>
      </c>
      <c r="D15" s="28">
        <f>D14/(1+$B$13)^D13</f>
        <v>0</v>
      </c>
      <c r="E15" s="28">
        <f t="shared" ref="E15:W15" si="5">E14/(1+$B$13)^E13</f>
        <v>0</v>
      </c>
      <c r="F15" s="28">
        <f t="shared" si="5"/>
        <v>0</v>
      </c>
      <c r="G15" s="28">
        <f t="shared" si="5"/>
        <v>0</v>
      </c>
      <c r="H15" s="28">
        <f t="shared" si="5"/>
        <v>0</v>
      </c>
      <c r="I15" s="28">
        <f t="shared" si="5"/>
        <v>0</v>
      </c>
      <c r="J15" s="28">
        <f t="shared" si="5"/>
        <v>-1821.5338266556732</v>
      </c>
      <c r="K15" s="28">
        <f t="shared" si="5"/>
        <v>1220.9426196373092</v>
      </c>
      <c r="L15" s="28">
        <f t="shared" si="5"/>
        <v>1091.1689614780928</v>
      </c>
      <c r="M15" s="28">
        <f t="shared" si="5"/>
        <v>975.18891006267904</v>
      </c>
      <c r="N15" s="28">
        <f t="shared" si="5"/>
        <v>871.53634669100563</v>
      </c>
      <c r="O15" s="28">
        <f t="shared" si="5"/>
        <v>778.90098601991292</v>
      </c>
      <c r="P15" s="28">
        <f t="shared" si="5"/>
        <v>696.11181257812439</v>
      </c>
      <c r="Q15" s="28">
        <f t="shared" si="5"/>
        <v>622.12227780953606</v>
      </c>
      <c r="R15" s="28">
        <f t="shared" si="5"/>
        <v>555.99707051873747</v>
      </c>
      <c r="S15" s="28">
        <f t="shared" si="5"/>
        <v>496.90029348227171</v>
      </c>
      <c r="T15" s="28">
        <f t="shared" si="5"/>
        <v>444.08489676466155</v>
      </c>
      <c r="U15" s="28">
        <f t="shared" si="5"/>
        <v>396.88323416439317</v>
      </c>
      <c r="V15" s="28">
        <f t="shared" si="5"/>
        <v>354.69862341268214</v>
      </c>
      <c r="W15" s="28">
        <f t="shared" si="5"/>
        <v>316.99780343641191</v>
      </c>
    </row>
    <row r="16" spans="2:23" x14ac:dyDescent="0.25">
      <c r="B16" s="32" t="s">
        <v>10</v>
      </c>
      <c r="C16" s="29">
        <f>C15+C14</f>
        <v>9.4001452453085221E-6</v>
      </c>
      <c r="D16" s="26"/>
      <c r="E16" s="26"/>
      <c r="F16" s="26"/>
      <c r="G16" s="26"/>
      <c r="H16" s="26"/>
      <c r="I16" s="32" t="s">
        <v>38</v>
      </c>
      <c r="J16" s="46">
        <v>0.11890000000000001</v>
      </c>
    </row>
    <row r="22" spans="2:5" x14ac:dyDescent="0.25">
      <c r="B22" s="17" t="s">
        <v>37</v>
      </c>
      <c r="C22" s="17" t="s">
        <v>42</v>
      </c>
      <c r="D22" s="17" t="s">
        <v>43</v>
      </c>
      <c r="E22" s="17" t="s">
        <v>44</v>
      </c>
    </row>
    <row r="23" spans="2:5" x14ac:dyDescent="0.25">
      <c r="B23" s="34">
        <v>0.05</v>
      </c>
      <c r="C23" s="33">
        <f>NPV(B23,$D$4:$J$4)+$C$4</f>
        <v>6201.8455127131892</v>
      </c>
      <c r="D23" s="33">
        <f>NPV(B23,$D$9:$W$9)+$C$9</f>
        <v>16386.631027619937</v>
      </c>
      <c r="E23" s="33">
        <f>NPV(B23,$D$14:$W$14)+$C$14</f>
        <v>10184.785514906755</v>
      </c>
    </row>
    <row r="24" spans="2:5" x14ac:dyDescent="0.25">
      <c r="B24" s="41">
        <v>5.1999999999999998E-2</v>
      </c>
      <c r="C24" s="33">
        <f t="shared" ref="C24:C87" si="6">NPV(B24,$D$4:$J$4)+$C$4</f>
        <v>6039.1076509590675</v>
      </c>
      <c r="D24" s="33">
        <f t="shared" ref="D24:D87" si="7">NPV(B24,$D$9:$W$9)+$C$9</f>
        <v>15760.674538123523</v>
      </c>
      <c r="E24" s="33">
        <f t="shared" ref="E24:E87" si="8">NPV(B24,$D$14:$W$14)+$C$14</f>
        <v>9721.5668871644666</v>
      </c>
    </row>
    <row r="25" spans="2:5" x14ac:dyDescent="0.25">
      <c r="B25" s="34">
        <v>5.3999999999999999E-2</v>
      </c>
      <c r="C25" s="33">
        <f t="shared" si="6"/>
        <v>5878.3200652969026</v>
      </c>
      <c r="D25" s="33">
        <f t="shared" si="7"/>
        <v>15150.482711344601</v>
      </c>
      <c r="E25" s="33">
        <f t="shared" si="8"/>
        <v>9272.1626460476964</v>
      </c>
    </row>
    <row r="26" spans="2:5" x14ac:dyDescent="0.25">
      <c r="B26" s="41">
        <v>5.6000000000000001E-2</v>
      </c>
      <c r="C26" s="33">
        <f t="shared" si="6"/>
        <v>5719.4538894924481</v>
      </c>
      <c r="D26" s="33">
        <f t="shared" si="7"/>
        <v>14555.574153156318</v>
      </c>
      <c r="E26" s="33">
        <f t="shared" si="8"/>
        <v>8836.1202636638664</v>
      </c>
    </row>
    <row r="27" spans="2:5" x14ac:dyDescent="0.25">
      <c r="B27" s="34">
        <v>5.8000000000000003E-2</v>
      </c>
      <c r="C27" s="33">
        <f t="shared" si="6"/>
        <v>5562.4807534031534</v>
      </c>
      <c r="D27" s="33">
        <f t="shared" si="7"/>
        <v>13975.48407258658</v>
      </c>
      <c r="E27" s="33">
        <f t="shared" si="8"/>
        <v>8413.0033191834409</v>
      </c>
    </row>
    <row r="28" spans="2:5" x14ac:dyDescent="0.25">
      <c r="B28" s="41">
        <v>0.06</v>
      </c>
      <c r="C28" s="33">
        <f t="shared" si="6"/>
        <v>5407.3727733725209</v>
      </c>
      <c r="D28" s="33">
        <f t="shared" si="7"/>
        <v>13409.763655695751</v>
      </c>
      <c r="E28" s="33">
        <f t="shared" si="8"/>
        <v>8002.3908823232323</v>
      </c>
    </row>
    <row r="29" spans="2:5" x14ac:dyDescent="0.25">
      <c r="B29" s="34">
        <v>6.2E-2</v>
      </c>
      <c r="C29" s="33">
        <f t="shared" si="6"/>
        <v>5254.1025428303547</v>
      </c>
      <c r="D29" s="33">
        <f t="shared" si="7"/>
        <v>12857.979464815777</v>
      </c>
      <c r="E29" s="33">
        <f t="shared" si="8"/>
        <v>7603.8769219854203</v>
      </c>
    </row>
    <row r="30" spans="2:5" x14ac:dyDescent="0.25">
      <c r="B30" s="41">
        <v>6.4000000000000001E-2</v>
      </c>
      <c r="C30" s="33">
        <f t="shared" si="6"/>
        <v>5102.6431230938251</v>
      </c>
      <c r="D30" s="33">
        <f t="shared" si="7"/>
        <v>12319.712862059423</v>
      </c>
      <c r="E30" s="33">
        <f t="shared" si="8"/>
        <v>7217.0697389655943</v>
      </c>
    </row>
    <row r="31" spans="2:5" x14ac:dyDescent="0.25">
      <c r="B31" s="34">
        <v>6.6000000000000003E-2</v>
      </c>
      <c r="C31" s="33">
        <f t="shared" si="6"/>
        <v>4952.9680343649743</v>
      </c>
      <c r="D31" s="33">
        <f t="shared" si="7"/>
        <v>11794.559456057948</v>
      </c>
      <c r="E31" s="33">
        <f t="shared" si="8"/>
        <v>6841.5914216929705</v>
      </c>
    </row>
    <row r="32" spans="2:5" x14ac:dyDescent="0.25">
      <c r="B32" s="41">
        <v>6.8000000000000005E-2</v>
      </c>
      <c r="C32" s="33">
        <f t="shared" si="6"/>
        <v>4805.0512469197638</v>
      </c>
      <c r="D32" s="33">
        <f t="shared" si="7"/>
        <v>11282.128570932317</v>
      </c>
      <c r="E32" s="33">
        <f t="shared" si="8"/>
        <v>6477.0773240125527</v>
      </c>
    </row>
    <row r="33" spans="2:5" x14ac:dyDescent="0.25">
      <c r="B33" s="34">
        <v>6.9999999999999896E-2</v>
      </c>
      <c r="C33" s="33">
        <f t="shared" si="6"/>
        <v>4658.8671724844717</v>
      </c>
      <c r="D33" s="33">
        <f t="shared" si="7"/>
        <v>10782.042736548523</v>
      </c>
      <c r="E33" s="33">
        <f t="shared" si="8"/>
        <v>6123.1755640640567</v>
      </c>
    </row>
    <row r="34" spans="2:5" x14ac:dyDescent="0.25">
      <c r="B34" s="41">
        <v>7.1999999999999897E-2</v>
      </c>
      <c r="C34" s="33">
        <f t="shared" si="6"/>
        <v>4514.3906557948612</v>
      </c>
      <c r="D34" s="33">
        <f t="shared" si="7"/>
        <v>10293.937199149692</v>
      </c>
      <c r="E34" s="33">
        <f t="shared" si="8"/>
        <v>5779.5465433548288</v>
      </c>
    </row>
    <row r="35" spans="2:5" x14ac:dyDescent="0.25">
      <c r="B35" s="34">
        <v>7.3999999999999899E-2</v>
      </c>
      <c r="C35" s="33">
        <f t="shared" si="6"/>
        <v>4371.5969663341748</v>
      </c>
      <c r="D35" s="33">
        <f t="shared" si="7"/>
        <v>9817.4594514996315</v>
      </c>
      <c r="E35" s="33">
        <f t="shared" si="8"/>
        <v>5445.8624851654586</v>
      </c>
    </row>
    <row r="36" spans="2:5" x14ac:dyDescent="0.25">
      <c r="B36" s="41">
        <v>7.5999999999999901E-2</v>
      </c>
      <c r="C36" s="33">
        <f t="shared" si="6"/>
        <v>4230.461790245412</v>
      </c>
      <c r="D36" s="33">
        <f t="shared" si="7"/>
        <v>9352.2687817093683</v>
      </c>
      <c r="E36" s="33">
        <f t="shared" si="8"/>
        <v>5121.8069914639582</v>
      </c>
    </row>
    <row r="37" spans="2:5" x14ac:dyDescent="0.25">
      <c r="B37" s="34">
        <v>7.7999999999999903E-2</v>
      </c>
      <c r="C37" s="33">
        <f t="shared" si="6"/>
        <v>4090.9612224142584</v>
      </c>
      <c r="D37" s="33">
        <f t="shared" si="7"/>
        <v>8898.0358399573634</v>
      </c>
      <c r="E37" s="33">
        <f t="shared" si="8"/>
        <v>4807.0746175430941</v>
      </c>
    </row>
    <row r="38" spans="2:5" x14ac:dyDescent="0.25">
      <c r="B38" s="41">
        <v>7.9999999999999905E-2</v>
      </c>
      <c r="C38" s="33">
        <f t="shared" si="6"/>
        <v>3953.0717587185209</v>
      </c>
      <c r="D38" s="33">
        <f t="shared" si="7"/>
        <v>8454.442222347905</v>
      </c>
      <c r="E38" s="33">
        <f t="shared" si="8"/>
        <v>4501.370463629386</v>
      </c>
    </row>
    <row r="39" spans="2:5" x14ac:dyDescent="0.25">
      <c r="B39" s="34">
        <v>8.1999999999999906E-2</v>
      </c>
      <c r="C39" s="33">
        <f t="shared" si="6"/>
        <v>3816.7702884402206</v>
      </c>
      <c r="D39" s="33">
        <f t="shared" si="7"/>
        <v>8021.1800711865071</v>
      </c>
      <c r="E39" s="33">
        <f t="shared" si="8"/>
        <v>4204.4097827462865</v>
      </c>
    </row>
    <row r="40" spans="2:5" x14ac:dyDescent="0.25">
      <c r="B40" s="41">
        <v>8.3999999999999894E-2</v>
      </c>
      <c r="C40" s="33">
        <f t="shared" si="6"/>
        <v>3682.0340868368003</v>
      </c>
      <c r="D40" s="33">
        <f t="shared" si="7"/>
        <v>7597.9516909828271</v>
      </c>
      <c r="E40" s="33">
        <f t="shared" si="8"/>
        <v>3915.9176041460269</v>
      </c>
    </row>
    <row r="41" spans="2:5" x14ac:dyDescent="0.25">
      <c r="B41" s="34">
        <v>8.5999999999999896E-2</v>
      </c>
      <c r="C41" s="33">
        <f t="shared" si="6"/>
        <v>3548.840807867542</v>
      </c>
      <c r="D41" s="33">
        <f t="shared" si="7"/>
        <v>7184.469179522479</v>
      </c>
      <c r="E41" s="33">
        <f t="shared" si="8"/>
        <v>3635.6283716549369</v>
      </c>
    </row>
    <row r="42" spans="2:5" x14ac:dyDescent="0.25">
      <c r="B42" s="41">
        <v>8.7999999999999898E-2</v>
      </c>
      <c r="C42" s="33">
        <f t="shared" si="6"/>
        <v>3417.168477071893</v>
      </c>
      <c r="D42" s="33">
        <f t="shared" si="7"/>
        <v>6780.4540733781178</v>
      </c>
      <c r="E42" s="33">
        <f t="shared" si="8"/>
        <v>3363.2855963062211</v>
      </c>
    </row>
    <row r="43" spans="2:5" x14ac:dyDescent="0.25">
      <c r="B43" s="34">
        <v>8.99999999999999E-2</v>
      </c>
      <c r="C43" s="33">
        <f t="shared" si="6"/>
        <v>3286.9954845960274</v>
      </c>
      <c r="D43" s="33">
        <f t="shared" si="7"/>
        <v>6385.6370072577847</v>
      </c>
      <c r="E43" s="33">
        <f t="shared" si="8"/>
        <v>3098.6415226617592</v>
      </c>
    </row>
    <row r="44" spans="2:5" x14ac:dyDescent="0.25">
      <c r="B44" s="41">
        <v>9.1999999999999901E-2</v>
      </c>
      <c r="C44" s="33">
        <f t="shared" si="6"/>
        <v>3158.3005783644294</v>
      </c>
      <c r="D44" s="33">
        <f t="shared" si="7"/>
        <v>5999.7573866154744</v>
      </c>
      <c r="E44" s="33">
        <f t="shared" si="8"/>
        <v>2841.4568082510395</v>
      </c>
    </row>
    <row r="45" spans="2:5" x14ac:dyDescent="0.25">
      <c r="B45" s="34">
        <v>9.3999999999999903E-2</v>
      </c>
      <c r="C45" s="33">
        <f t="shared" si="6"/>
        <v>3031.0628573930735</v>
      </c>
      <c r="D45" s="33">
        <f t="shared" si="7"/>
        <v>5622.5630729734658</v>
      </c>
      <c r="E45" s="33">
        <f t="shared" si="8"/>
        <v>2591.5002155803959</v>
      </c>
    </row>
    <row r="46" spans="2:5" x14ac:dyDescent="0.25">
      <c r="B46" s="41">
        <v>9.5999999999999905E-2</v>
      </c>
      <c r="C46" s="33">
        <f t="shared" si="6"/>
        <v>2905.26176524111</v>
      </c>
      <c r="D46" s="33">
        <f t="shared" si="7"/>
        <v>5253.8100814309182</v>
      </c>
      <c r="E46" s="33">
        <f t="shared" si="8"/>
        <v>2348.5483161898101</v>
      </c>
    </row>
    <row r="47" spans="2:5" x14ac:dyDescent="0.25">
      <c r="B47" s="34">
        <v>9.7999999999999907E-2</v>
      </c>
      <c r="C47" s="33">
        <f t="shared" si="6"/>
        <v>2780.8770835977739</v>
      </c>
      <c r="D47" s="33">
        <f t="shared" si="7"/>
        <v>4893.2622898552363</v>
      </c>
      <c r="E47" s="33">
        <f t="shared" si="8"/>
        <v>2112.3852062574642</v>
      </c>
    </row>
    <row r="48" spans="2:5" x14ac:dyDescent="0.25">
      <c r="B48" s="41">
        <v>9.9999999999999895E-2</v>
      </c>
      <c r="C48" s="33">
        <f t="shared" si="6"/>
        <v>2657.8889260016294</v>
      </c>
      <c r="D48" s="33">
        <f t="shared" si="7"/>
        <v>4540.6911592757097</v>
      </c>
      <c r="E48" s="33">
        <f t="shared" si="8"/>
        <v>1882.8022332740784</v>
      </c>
    </row>
    <row r="49" spans="2:5" x14ac:dyDescent="0.25">
      <c r="B49" s="34">
        <v>0.10199999999999999</v>
      </c>
      <c r="C49" s="33">
        <f t="shared" si="6"/>
        <v>2536.2777316890315</v>
      </c>
      <c r="D49" s="33">
        <f t="shared" si="7"/>
        <v>4195.8754650188966</v>
      </c>
      <c r="E49" s="33">
        <f t="shared" si="8"/>
        <v>1659.597733329867</v>
      </c>
    </row>
    <row r="50" spans="2:5" x14ac:dyDescent="0.25">
      <c r="B50" s="41">
        <v>0.104</v>
      </c>
      <c r="C50" s="33">
        <f t="shared" si="6"/>
        <v>2416.0242595689597</v>
      </c>
      <c r="D50" s="33">
        <f t="shared" si="7"/>
        <v>3858.6010381460474</v>
      </c>
      <c r="E50" s="33">
        <f t="shared" si="8"/>
        <v>1442.576778577084</v>
      </c>
    </row>
    <row r="51" spans="2:5" x14ac:dyDescent="0.25">
      <c r="B51" s="34">
        <v>0.106</v>
      </c>
      <c r="C51" s="33">
        <f t="shared" si="6"/>
        <v>2297.1095823213236</v>
      </c>
      <c r="D51" s="33">
        <f t="shared" si="7"/>
        <v>3528.660516770924</v>
      </c>
      <c r="E51" s="33">
        <f t="shared" si="8"/>
        <v>1231.5509344496058</v>
      </c>
    </row>
    <row r="52" spans="2:5" x14ac:dyDescent="0.25">
      <c r="B52" s="41">
        <v>0.108</v>
      </c>
      <c r="C52" s="33">
        <f t="shared" si="6"/>
        <v>2179.5150806160855</v>
      </c>
      <c r="D52" s="33">
        <f t="shared" si="7"/>
        <v>3205.8531068559641</v>
      </c>
      <c r="E52" s="33">
        <f t="shared" si="8"/>
        <v>1026.3380262398841</v>
      </c>
    </row>
    <row r="53" spans="2:5" x14ac:dyDescent="0.25">
      <c r="B53" s="34">
        <v>0.11</v>
      </c>
      <c r="C53" s="33">
        <f t="shared" si="6"/>
        <v>2063.2224374503894</v>
      </c>
      <c r="D53" s="33">
        <f t="shared" si="7"/>
        <v>2889.984352100626</v>
      </c>
      <c r="E53" s="33">
        <f t="shared" si="8"/>
        <v>826.76191465024112</v>
      </c>
    </row>
    <row r="54" spans="2:5" x14ac:dyDescent="0.25">
      <c r="B54" s="41">
        <v>0.112</v>
      </c>
      <c r="C54" s="33">
        <f t="shared" si="6"/>
        <v>1948.2136326010859</v>
      </c>
      <c r="D54" s="33">
        <f t="shared" si="7"/>
        <v>2580.8659125533268</v>
      </c>
      <c r="E54" s="33">
        <f t="shared" si="8"/>
        <v>632.65227995224268</v>
      </c>
    </row>
    <row r="55" spans="2:5" x14ac:dyDescent="0.25">
      <c r="B55" s="34">
        <v>0.114</v>
      </c>
      <c r="C55" s="33">
        <f t="shared" si="6"/>
        <v>1834.4709371901226</v>
      </c>
      <c r="D55" s="33">
        <f t="shared" si="7"/>
        <v>2278.3153515939739</v>
      </c>
      <c r="E55" s="33">
        <f t="shared" si="8"/>
        <v>443.84441440384944</v>
      </c>
    </row>
    <row r="56" spans="2:5" x14ac:dyDescent="0.25">
      <c r="B56" s="41">
        <v>0.11600000000000001</v>
      </c>
      <c r="C56" s="33">
        <f t="shared" si="6"/>
        <v>1721.9769083602132</v>
      </c>
      <c r="D56" s="33">
        <f t="shared" si="7"/>
        <v>1982.1559309488875</v>
      </c>
      <c r="E56" s="33">
        <f t="shared" si="8"/>
        <v>260.17902258867252</v>
      </c>
    </row>
    <row r="57" spans="2:5" x14ac:dyDescent="0.25">
      <c r="B57" s="34">
        <v>0.11799999999999999</v>
      </c>
      <c r="C57" s="33">
        <f t="shared" si="6"/>
        <v>1610.7143840584431</v>
      </c>
      <c r="D57" s="33">
        <f t="shared" si="7"/>
        <v>1692.2164134149425</v>
      </c>
      <c r="E57" s="33">
        <f t="shared" si="8"/>
        <v>81.502029356500316</v>
      </c>
    </row>
    <row r="58" spans="2:5" x14ac:dyDescent="0.25">
      <c r="B58" s="41">
        <v>0.12</v>
      </c>
      <c r="C58" s="33">
        <f t="shared" si="6"/>
        <v>1500.6664779252278</v>
      </c>
      <c r="D58" s="33">
        <f t="shared" si="7"/>
        <v>1408.3308729827695</v>
      </c>
      <c r="E58" s="33">
        <f t="shared" si="8"/>
        <v>-92.335604942454665</v>
      </c>
    </row>
    <row r="59" spans="2:5" x14ac:dyDescent="0.25">
      <c r="B59" s="34">
        <v>0.122</v>
      </c>
      <c r="C59" s="33">
        <f t="shared" si="6"/>
        <v>1391.8165742866531</v>
      </c>
      <c r="D59" s="33">
        <f t="shared" si="7"/>
        <v>1130.3385120633066</v>
      </c>
      <c r="E59" s="33">
        <f t="shared" si="8"/>
        <v>-261.47806222334657</v>
      </c>
    </row>
    <row r="60" spans="2:5" x14ac:dyDescent="0.25">
      <c r="B60" s="41">
        <v>0.124</v>
      </c>
      <c r="C60" s="33">
        <f t="shared" si="6"/>
        <v>1284.1483232473438</v>
      </c>
      <c r="D60" s="33">
        <f t="shared" si="7"/>
        <v>858.08348553230462</v>
      </c>
      <c r="E60" s="33">
        <f t="shared" si="8"/>
        <v>-426.06483771503736</v>
      </c>
    </row>
    <row r="61" spans="2:5" x14ac:dyDescent="0.25">
      <c r="B61" s="34">
        <v>0.126</v>
      </c>
      <c r="C61" s="33">
        <f t="shared" si="6"/>
        <v>1177.6456358823707</v>
      </c>
      <c r="D61" s="33">
        <f t="shared" si="7"/>
        <v>591.41473132282408</v>
      </c>
      <c r="E61" s="33">
        <f t="shared" si="8"/>
        <v>-586.23090455955844</v>
      </c>
    </row>
    <row r="62" spans="2:5" x14ac:dyDescent="0.25">
      <c r="B62" s="41">
        <v>0.128</v>
      </c>
      <c r="C62" s="33">
        <f t="shared" si="6"/>
        <v>1072.292679525226</v>
      </c>
      <c r="D62" s="33">
        <f t="shared" si="7"/>
        <v>330.18580730300528</v>
      </c>
      <c r="E62" s="33">
        <f t="shared" si="8"/>
        <v>-742.10687222221623</v>
      </c>
    </row>
    <row r="63" spans="2:5" x14ac:dyDescent="0.25">
      <c r="B63" s="34">
        <v>0.13</v>
      </c>
      <c r="C63" s="33">
        <f t="shared" si="6"/>
        <v>968.07387315053347</v>
      </c>
      <c r="D63" s="33">
        <f t="shared" si="7"/>
        <v>74.254734192028991</v>
      </c>
      <c r="E63" s="33">
        <f t="shared" si="8"/>
        <v>-893.81913895849902</v>
      </c>
    </row>
    <row r="64" spans="2:5" x14ac:dyDescent="0.25">
      <c r="B64" s="41">
        <v>0.13200000000000001</v>
      </c>
      <c r="C64" s="33">
        <f t="shared" si="6"/>
        <v>864.97388284870431</v>
      </c>
      <c r="D64" s="33">
        <f t="shared" si="7"/>
        <v>-176.51615572713854</v>
      </c>
      <c r="E64" s="33">
        <f t="shared" si="8"/>
        <v>-1041.4900385758374</v>
      </c>
    </row>
    <row r="65" spans="2:5" x14ac:dyDescent="0.25">
      <c r="B65" s="34">
        <v>0.13400000000000001</v>
      </c>
      <c r="C65" s="33">
        <f t="shared" si="6"/>
        <v>762.97761739119778</v>
      </c>
      <c r="D65" s="33">
        <f t="shared" si="7"/>
        <v>-422.26036432486944</v>
      </c>
      <c r="E65" s="33">
        <f t="shared" si="8"/>
        <v>-1185.2379817160599</v>
      </c>
    </row>
    <row r="66" spans="2:5" x14ac:dyDescent="0.25">
      <c r="B66" s="41">
        <v>0.13600000000000001</v>
      </c>
      <c r="C66" s="33">
        <f t="shared" si="6"/>
        <v>662.07022388371115</v>
      </c>
      <c r="D66" s="33">
        <f t="shared" si="7"/>
        <v>-663.10736799334336</v>
      </c>
      <c r="E66" s="33">
        <f t="shared" si="8"/>
        <v>-1325.1775918770554</v>
      </c>
    </row>
    <row r="67" spans="2:5" x14ac:dyDescent="0.25">
      <c r="B67" s="34">
        <v>0.13800000000000001</v>
      </c>
      <c r="C67" s="33">
        <f t="shared" si="6"/>
        <v>562.23708350613197</v>
      </c>
      <c r="D67" s="33">
        <f t="shared" si="7"/>
        <v>-899.18275287472716</v>
      </c>
      <c r="E67" s="33">
        <f t="shared" si="8"/>
        <v>-1461.4198363808582</v>
      </c>
    </row>
    <row r="68" spans="2:5" x14ac:dyDescent="0.25">
      <c r="B68" s="41">
        <v>0.14000000000000001</v>
      </c>
      <c r="C68" s="33">
        <f t="shared" si="6"/>
        <v>463.46380733659498</v>
      </c>
      <c r="D68" s="33">
        <f t="shared" si="7"/>
        <v>-1130.6083451521808</v>
      </c>
      <c r="E68" s="33">
        <f t="shared" si="8"/>
        <v>-1594.0721524887767</v>
      </c>
    </row>
    <row r="69" spans="2:5" x14ac:dyDescent="0.25">
      <c r="B69" s="34">
        <v>0.14199999999999999</v>
      </c>
      <c r="C69" s="33">
        <f t="shared" si="6"/>
        <v>365.736232258565</v>
      </c>
      <c r="D69" s="33">
        <f t="shared" si="7"/>
        <v>-1357.5023365952511</v>
      </c>
      <c r="E69" s="33">
        <f t="shared" si="8"/>
        <v>-1723.2385688538216</v>
      </c>
    </row>
    <row r="70" spans="2:5" x14ac:dyDescent="0.25">
      <c r="B70" s="41">
        <v>0.14399999999999999</v>
      </c>
      <c r="C70" s="33">
        <f t="shared" si="6"/>
        <v>269.04041694846637</v>
      </c>
      <c r="D70" s="33">
        <f t="shared" si="7"/>
        <v>-1579.9794055462407</v>
      </c>
      <c r="E70" s="33">
        <f t="shared" si="8"/>
        <v>-1849.0198224947035</v>
      </c>
    </row>
    <row r="71" spans="2:5" x14ac:dyDescent="0.25">
      <c r="B71" s="34">
        <v>0.14599999999999999</v>
      </c>
      <c r="C71" s="33">
        <f t="shared" si="6"/>
        <v>173.36263794267325</v>
      </c>
      <c r="D71" s="33">
        <f t="shared" si="7"/>
        <v>-1798.150833523523</v>
      </c>
      <c r="E71" s="33">
        <f t="shared" si="8"/>
        <v>-1971.5134714661954</v>
      </c>
    </row>
    <row r="72" spans="2:5" x14ac:dyDescent="0.25">
      <c r="B72" s="41">
        <v>0.14799999999999999</v>
      </c>
      <c r="C72" s="33">
        <f t="shared" si="6"/>
        <v>78.68938578174857</v>
      </c>
      <c r="D72" s="33">
        <f t="shared" si="7"/>
        <v>-2012.1246176131644</v>
      </c>
      <c r="E72" s="33">
        <f t="shared" si="8"/>
        <v>-2090.8140033949112</v>
      </c>
    </row>
    <row r="73" spans="2:5" x14ac:dyDescent="0.25">
      <c r="B73" s="34">
        <v>0.15</v>
      </c>
      <c r="C73" s="33">
        <f t="shared" si="6"/>
        <v>-14.99263876947407</v>
      </c>
      <c r="D73" s="33">
        <f t="shared" si="7"/>
        <v>-2222.0055788110549</v>
      </c>
      <c r="E73" s="33">
        <f t="shared" si="8"/>
        <v>-2207.0129400415781</v>
      </c>
    </row>
    <row r="74" spans="2:5" x14ac:dyDescent="0.25">
      <c r="B74" s="41">
        <v>0.152</v>
      </c>
      <c r="C74" s="33">
        <f t="shared" si="6"/>
        <v>-107.69652842776122</v>
      </c>
      <c r="D74" s="33">
        <f t="shared" si="7"/>
        <v>-2427.8954664724588</v>
      </c>
      <c r="E74" s="33">
        <f t="shared" si="8"/>
        <v>-2320.1989380446948</v>
      </c>
    </row>
    <row r="75" spans="2:5" x14ac:dyDescent="0.25">
      <c r="B75" s="34">
        <v>0.154</v>
      </c>
      <c r="C75" s="33">
        <f t="shared" si="6"/>
        <v>-199.43517302480541</v>
      </c>
      <c r="D75" s="33">
        <f t="shared" si="7"/>
        <v>-2629.8930590187592</v>
      </c>
      <c r="E75" s="33">
        <f t="shared" si="8"/>
        <v>-2430.457885993952</v>
      </c>
    </row>
    <row r="76" spans="2:5" x14ac:dyDescent="0.25">
      <c r="B76" s="41">
        <v>0.156</v>
      </c>
      <c r="C76" s="33">
        <f t="shared" si="6"/>
        <v>-290.22126306957216</v>
      </c>
      <c r="D76" s="33">
        <f t="shared" si="7"/>
        <v>-2828.0942610452839</v>
      </c>
      <c r="E76" s="33">
        <f t="shared" si="8"/>
        <v>-2537.8729979757045</v>
      </c>
    </row>
    <row r="77" spans="2:5" x14ac:dyDescent="0.25">
      <c r="B77" s="34">
        <v>0.158</v>
      </c>
      <c r="C77" s="33">
        <f t="shared" si="6"/>
        <v>-380.06729324124171</v>
      </c>
      <c r="D77" s="33">
        <f t="shared" si="7"/>
        <v>-3022.5921969682277</v>
      </c>
      <c r="E77" s="33">
        <f t="shared" si="8"/>
        <v>-2642.5249037269841</v>
      </c>
    </row>
    <row r="78" spans="2:5" x14ac:dyDescent="0.25">
      <c r="B78" s="41">
        <v>0.16</v>
      </c>
      <c r="C78" s="33">
        <f t="shared" si="6"/>
        <v>-468.98556581412049</v>
      </c>
      <c r="D78" s="33">
        <f t="shared" si="7"/>
        <v>-3213.4773013430167</v>
      </c>
      <c r="E78" s="33">
        <f t="shared" si="8"/>
        <v>-2744.4917355289017</v>
      </c>
    </row>
    <row r="79" spans="2:5" x14ac:dyDescent="0.25">
      <c r="B79" s="34">
        <v>0.16200000000000001</v>
      </c>
      <c r="C79" s="33">
        <f t="shared" si="6"/>
        <v>-556.98819401610854</v>
      </c>
      <c r="D79" s="33">
        <f t="shared" si="7"/>
        <v>-3400.8374059811285</v>
      </c>
      <c r="E79" s="33">
        <f t="shared" si="8"/>
        <v>-2843.8492119650218</v>
      </c>
    </row>
    <row r="80" spans="2:5" x14ac:dyDescent="0.25">
      <c r="B80" s="41">
        <v>0.16400000000000001</v>
      </c>
      <c r="C80" s="33">
        <f t="shared" si="6"/>
        <v>-644.08710532201439</v>
      </c>
      <c r="D80" s="33">
        <f t="shared" si="7"/>
        <v>-3584.7578239871291</v>
      </c>
      <c r="E80" s="33">
        <f t="shared" si="8"/>
        <v>-2940.6707186651106</v>
      </c>
    </row>
    <row r="81" spans="2:5" x14ac:dyDescent="0.25">
      <c r="B81" s="34">
        <v>0.16600000000000001</v>
      </c>
      <c r="C81" s="33">
        <f t="shared" si="6"/>
        <v>-730.29404468317443</v>
      </c>
      <c r="D81" s="33">
        <f t="shared" si="7"/>
        <v>-3765.3214308329698</v>
      </c>
      <c r="E81" s="33">
        <f t="shared" si="8"/>
        <v>-3035.0273861497985</v>
      </c>
    </row>
    <row r="82" spans="2:5" x14ac:dyDescent="0.25">
      <c r="B82" s="41">
        <v>0.16800000000000001</v>
      </c>
      <c r="C82" s="33">
        <f t="shared" si="6"/>
        <v>-815.62057769470266</v>
      </c>
      <c r="D82" s="33">
        <f t="shared" si="7"/>
        <v>-3942.6087425817059</v>
      </c>
      <c r="E82" s="33">
        <f t="shared" si="8"/>
        <v>-3126.9881648869991</v>
      </c>
    </row>
    <row r="83" spans="2:5" x14ac:dyDescent="0.25">
      <c r="B83" s="34">
        <v>0.17</v>
      </c>
      <c r="C83" s="33">
        <f t="shared" si="6"/>
        <v>-900.07809370166979</v>
      </c>
      <c r="D83" s="33">
        <f t="shared" si="7"/>
        <v>-4116.6979913681607</v>
      </c>
      <c r="E83" s="33">
        <f t="shared" si="8"/>
        <v>-3216.6198976664982</v>
      </c>
    </row>
    <row r="84" spans="2:5" x14ac:dyDescent="0.25">
      <c r="B84" s="41">
        <v>0.17199999999999999</v>
      </c>
      <c r="C84" s="33">
        <f t="shared" si="6"/>
        <v>-983.67780884557214</v>
      </c>
      <c r="D84" s="33">
        <f t="shared" si="7"/>
        <v>-4287.6651982402982</v>
      </c>
      <c r="E84" s="33">
        <f t="shared" si="8"/>
        <v>-3303.9873893947251</v>
      </c>
    </row>
    <row r="85" spans="2:5" x14ac:dyDescent="0.25">
      <c r="B85" s="34">
        <v>0.17399999999999999</v>
      </c>
      <c r="C85" s="33">
        <f t="shared" si="6"/>
        <v>-1066.4307690522419</v>
      </c>
      <c r="D85" s="33">
        <f t="shared" si="7"/>
        <v>-4455.5842434599363</v>
      </c>
      <c r="E85" s="33">
        <f t="shared" si="8"/>
        <v>-3389.1534744076939</v>
      </c>
    </row>
    <row r="86" spans="2:5" x14ac:dyDescent="0.25">
      <c r="B86" s="41">
        <v>0.17599999999999999</v>
      </c>
      <c r="C86" s="33">
        <f t="shared" si="6"/>
        <v>-1148.3478529625354</v>
      </c>
      <c r="D86" s="33">
        <f t="shared" si="7"/>
        <v>-4620.5269343587042</v>
      </c>
      <c r="E86" s="33">
        <f t="shared" si="8"/>
        <v>-3472.1790813961647</v>
      </c>
    </row>
    <row r="87" spans="2:5" x14ac:dyDescent="0.25">
      <c r="B87" s="34">
        <v>0.17799999999999999</v>
      </c>
      <c r="C87" s="33">
        <f t="shared" si="6"/>
        <v>-1229.4397748069423</v>
      </c>
      <c r="D87" s="33">
        <f t="shared" si="7"/>
        <v>-4782.5630708401768</v>
      </c>
      <c r="E87" s="33">
        <f t="shared" si="8"/>
        <v>-3553.1232960332386</v>
      </c>
    </row>
    <row r="88" spans="2:5" x14ac:dyDescent="0.25">
      <c r="B88" s="41">
        <v>0.18</v>
      </c>
      <c r="C88" s="33">
        <f t="shared" ref="C88:C151" si="9">NPV(B88,$D$4:$J$4)+$C$4</f>
        <v>-1309.7170872252736</v>
      </c>
      <c r="D88" s="33">
        <f t="shared" ref="D88:D151" si="10">NPV(B88,$D$9:$W$9)+$C$9</f>
        <v>-4941.760508616333</v>
      </c>
      <c r="E88" s="33">
        <f t="shared" ref="E88:E151" si="11">NPV(B88,$D$14:$W$14)+$C$14</f>
        <v>-3632.0434213910607</v>
      </c>
    </row>
    <row r="89" spans="2:5" x14ac:dyDescent="0.25">
      <c r="B89" s="34">
        <v>0.182</v>
      </c>
      <c r="C89" s="33">
        <f t="shared" si="9"/>
        <v>-1389.1901840326718</v>
      </c>
      <c r="D89" s="33">
        <f t="shared" si="10"/>
        <v>-5098.1852202624741</v>
      </c>
      <c r="E89" s="33">
        <f t="shared" si="11"/>
        <v>-3708.9950362298005</v>
      </c>
    </row>
    <row r="90" spans="2:5" x14ac:dyDescent="0.25">
      <c r="B90" s="41">
        <v>0.184</v>
      </c>
      <c r="C90" s="33">
        <f t="shared" si="9"/>
        <v>-1467.869302932937</v>
      </c>
      <c r="D90" s="33">
        <f t="shared" si="10"/>
        <v>-5251.9013541717322</v>
      </c>
      <c r="E90" s="33">
        <f t="shared" si="11"/>
        <v>-3784.0320512387912</v>
      </c>
    </row>
    <row r="91" spans="2:5" x14ac:dyDescent="0.25">
      <c r="B91" s="34">
        <v>0.186</v>
      </c>
      <c r="C91" s="33">
        <f t="shared" si="9"/>
        <v>-1545.7645281803761</v>
      </c>
      <c r="D91" s="33">
        <f t="shared" si="10"/>
        <v>-5402.9712914868978</v>
      </c>
      <c r="E91" s="33">
        <f t="shared" si="11"/>
        <v>-3857.2067633065194</v>
      </c>
    </row>
    <row r="92" spans="2:5" x14ac:dyDescent="0.25">
      <c r="B92" s="41">
        <v>0.188</v>
      </c>
      <c r="C92" s="33">
        <f t="shared" si="9"/>
        <v>-1622.8857931911753</v>
      </c>
      <c r="D92" s="33">
        <f t="shared" si="10"/>
        <v>-5551.4557010842855</v>
      </c>
      <c r="E92" s="33">
        <f t="shared" si="11"/>
        <v>-3928.5699078931102</v>
      </c>
    </row>
    <row r="93" spans="2:5" x14ac:dyDescent="0.25">
      <c r="B93" s="34">
        <v>0.19</v>
      </c>
      <c r="C93" s="33">
        <f t="shared" si="9"/>
        <v>-1699.2428831053912</v>
      </c>
      <c r="D93" s="33">
        <f t="shared" si="10"/>
        <v>-5697.4135926814761</v>
      </c>
      <c r="E93" s="33">
        <f t="shared" si="11"/>
        <v>-3998.1707095760839</v>
      </c>
    </row>
    <row r="94" spans="2:5" x14ac:dyDescent="0.25">
      <c r="B94" s="41">
        <v>0.192</v>
      </c>
      <c r="C94" s="33">
        <f t="shared" si="9"/>
        <v>-1774.845437300557</v>
      </c>
      <c r="D94" s="33">
        <f t="shared" si="10"/>
        <v>-5840.9023681378276</v>
      </c>
      <c r="E94" s="33">
        <f t="shared" si="11"/>
        <v>-4066.0569308372728</v>
      </c>
    </row>
    <row r="95" spans="2:5" x14ac:dyDescent="0.25">
      <c r="B95" s="34">
        <v>0.19400000000000001</v>
      </c>
      <c r="C95" s="33">
        <f t="shared" si="9"/>
        <v>-1849.7029518579038</v>
      </c>
      <c r="D95" s="33">
        <f t="shared" si="10"/>
        <v>-5981.9778710141381</v>
      </c>
      <c r="E95" s="33">
        <f t="shared" si="11"/>
        <v>-4132.2749191562343</v>
      </c>
    </row>
    <row r="96" spans="2:5" x14ac:dyDescent="0.25">
      <c r="B96" s="41">
        <v>0.19600000000000001</v>
      </c>
      <c r="C96" s="33">
        <f t="shared" si="9"/>
        <v>-1923.8247819821863</v>
      </c>
      <c r="D96" s="33">
        <f t="shared" si="10"/>
        <v>-6120.6944344549865</v>
      </c>
      <c r="E96" s="33">
        <f t="shared" si="11"/>
        <v>-4196.8696524728002</v>
      </c>
    </row>
    <row r="97" spans="2:5" x14ac:dyDescent="0.25">
      <c r="B97" s="34">
        <v>0.19800000000000001</v>
      </c>
      <c r="C97" s="33">
        <f t="shared" si="9"/>
        <v>-1997.2201443761114</v>
      </c>
      <c r="D97" s="33">
        <f t="shared" si="10"/>
        <v>-6257.1049274551733</v>
      </c>
      <c r="E97" s="33">
        <f t="shared" si="11"/>
        <v>-4259.8847830790628</v>
      </c>
    </row>
    <row r="98" spans="2:5" x14ac:dyDescent="0.25">
      <c r="B98" s="41">
        <v>0.2</v>
      </c>
      <c r="C98" s="33">
        <f t="shared" si="9"/>
        <v>-2069.8981195701872</v>
      </c>
      <c r="D98" s="33">
        <f t="shared" si="10"/>
        <v>-6391.2607995688286</v>
      </c>
      <c r="E98" s="33">
        <f t="shared" si="11"/>
        <v>-4321.3626799986441</v>
      </c>
    </row>
    <row r="99" spans="2:5" x14ac:dyDescent="0.25">
      <c r="B99" s="34">
        <v>0.20200000000000001</v>
      </c>
      <c r="C99" s="33">
        <f t="shared" si="9"/>
        <v>-2141.8676542090434</v>
      </c>
      <c r="D99" s="33">
        <f t="shared" si="10"/>
        <v>-6523.2121241179302</v>
      </c>
      <c r="E99" s="33">
        <f t="shared" si="11"/>
        <v>-4381.3444699088859</v>
      </c>
    </row>
    <row r="100" spans="2:5" x14ac:dyDescent="0.25">
      <c r="B100" s="41">
        <v>0.20399999999999999</v>
      </c>
      <c r="C100" s="33">
        <f t="shared" si="9"/>
        <v>-2213.1375632950385</v>
      </c>
      <c r="D100" s="33">
        <f t="shared" si="10"/>
        <v>-6653.0076399544741</v>
      </c>
      <c r="E100" s="33">
        <f t="shared" si="11"/>
        <v>-4439.8700766594338</v>
      </c>
    </row>
    <row r="101" spans="2:5" x14ac:dyDescent="0.25">
      <c r="B101" s="34">
        <v>0.20599999999999999</v>
      </c>
      <c r="C101" s="33">
        <f t="shared" si="9"/>
        <v>-2283.7165323900354</v>
      </c>
      <c r="D101" s="33">
        <f t="shared" si="10"/>
        <v>-6780.6947918285987</v>
      </c>
      <c r="E101" s="33">
        <f t="shared" si="11"/>
        <v>-4496.9782594385633</v>
      </c>
    </row>
    <row r="102" spans="2:5" x14ac:dyDescent="0.25">
      <c r="B102" s="41">
        <v>0.20799999999999999</v>
      </c>
      <c r="C102" s="33">
        <f t="shared" si="9"/>
        <v>-2353.6131197762261</v>
      </c>
      <c r="D102" s="33">
        <f t="shared" si="10"/>
        <v>-6906.3197694128885</v>
      </c>
      <c r="E102" s="33">
        <f t="shared" si="11"/>
        <v>-4552.7066496366624</v>
      </c>
    </row>
    <row r="103" spans="2:5" x14ac:dyDescent="0.25">
      <c r="B103" s="34">
        <v>0.21</v>
      </c>
      <c r="C103" s="33">
        <f t="shared" si="9"/>
        <v>-2422.8357585768208</v>
      </c>
      <c r="D103" s="33">
        <f t="shared" si="10"/>
        <v>-7029.9275450311397</v>
      </c>
      <c r="E103" s="33">
        <f t="shared" si="11"/>
        <v>-4607.0917864543189</v>
      </c>
    </row>
    <row r="104" spans="2:5" x14ac:dyDescent="0.25">
      <c r="B104" s="41">
        <v>0.21199999999999999</v>
      </c>
      <c r="C104" s="33">
        <f t="shared" si="9"/>
        <v>-2491.3927588374154</v>
      </c>
      <c r="D104" s="33">
        <f t="shared" si="10"/>
        <v>-7151.5619101380998</v>
      </c>
      <c r="E104" s="33">
        <f t="shared" si="11"/>
        <v>-4660.1691513006817</v>
      </c>
    </row>
    <row r="105" spans="2:5" x14ac:dyDescent="0.25">
      <c r="B105" s="34">
        <v>0.214</v>
      </c>
      <c r="C105" s="33">
        <f t="shared" si="9"/>
        <v>-2559.2923095688602</v>
      </c>
      <c r="D105" s="33">
        <f t="shared" si="10"/>
        <v>-7271.2655105948052</v>
      </c>
      <c r="E105" s="33">
        <f t="shared" si="11"/>
        <v>-4711.9732010259422</v>
      </c>
    </row>
    <row r="106" spans="2:5" x14ac:dyDescent="0.25">
      <c r="B106" s="41">
        <v>0.216</v>
      </c>
      <c r="C106" s="33">
        <f t="shared" si="9"/>
        <v>-2626.5424807523923</v>
      </c>
      <c r="D106" s="33">
        <f t="shared" si="10"/>
        <v>-7389.0798807825413</v>
      </c>
      <c r="E106" s="33">
        <f t="shared" si="11"/>
        <v>-4762.537400030149</v>
      </c>
    </row>
    <row r="107" spans="2:5" x14ac:dyDescent="0.25">
      <c r="B107" s="34">
        <v>0.218</v>
      </c>
      <c r="C107" s="33">
        <f t="shared" si="9"/>
        <v>-2693.1512253078017</v>
      </c>
      <c r="D107" s="33">
        <f t="shared" si="10"/>
        <v>-7505.0454765967297</v>
      </c>
      <c r="E107" s="33">
        <f t="shared" si="11"/>
        <v>-4811.8942512889298</v>
      </c>
    </row>
    <row r="108" spans="2:5" x14ac:dyDescent="0.25">
      <c r="B108" s="41">
        <v>0.22</v>
      </c>
      <c r="C108" s="33">
        <f t="shared" si="9"/>
        <v>-2759.1263810253586</v>
      </c>
      <c r="D108" s="33">
        <f t="shared" si="10"/>
        <v>-7619.2017073604875</v>
      </c>
      <c r="E108" s="33">
        <f t="shared" si="11"/>
        <v>-4860.0753263351271</v>
      </c>
    </row>
    <row r="109" spans="2:5" x14ac:dyDescent="0.25">
      <c r="B109" s="34">
        <v>0.222</v>
      </c>
      <c r="C109" s="33">
        <f t="shared" si="9"/>
        <v>-2824.4756724622966</v>
      </c>
      <c r="D109" s="33">
        <f t="shared" si="10"/>
        <v>-7731.5869666961789</v>
      </c>
      <c r="E109" s="33">
        <f t="shared" si="11"/>
        <v>-4907.1112942338823</v>
      </c>
    </row>
    <row r="110" spans="2:5" x14ac:dyDescent="0.25">
      <c r="B110" s="41">
        <v>0.224</v>
      </c>
      <c r="C110" s="33">
        <f t="shared" si="9"/>
        <v>-2889.2067128044764</v>
      </c>
      <c r="D110" s="33">
        <f t="shared" si="10"/>
        <v>-7842.2386623917519</v>
      </c>
      <c r="E110" s="33">
        <f t="shared" si="11"/>
        <v>-4953.0319495872736</v>
      </c>
    </row>
    <row r="111" spans="2:5" x14ac:dyDescent="0.25">
      <c r="B111" s="34">
        <v>0.22600000000000001</v>
      </c>
      <c r="C111" s="33">
        <f t="shared" si="9"/>
        <v>-2953.3270056939964</v>
      </c>
      <c r="D111" s="33">
        <f t="shared" si="10"/>
        <v>-7951.1932452972069</v>
      </c>
      <c r="E111" s="33">
        <f t="shared" si="11"/>
        <v>-4997.8662396032087</v>
      </c>
    </row>
    <row r="112" spans="2:5" x14ac:dyDescent="0.25">
      <c r="B112" s="41">
        <v>0.22800000000000001</v>
      </c>
      <c r="C112" s="33">
        <f t="shared" si="9"/>
        <v>-3016.8439470234207</v>
      </c>
      <c r="D112" s="33">
        <f t="shared" si="10"/>
        <v>-8058.4862372854295</v>
      </c>
      <c r="E112" s="33">
        <f t="shared" si="11"/>
        <v>-5041.642290262007</v>
      </c>
    </row>
    <row r="113" spans="2:5" x14ac:dyDescent="0.25">
      <c r="B113" s="34">
        <v>0.23</v>
      </c>
      <c r="C113" s="33">
        <f t="shared" si="9"/>
        <v>-3079.7648266972737</v>
      </c>
      <c r="D113" s="33">
        <f t="shared" si="10"/>
        <v>-8164.1522583100614</v>
      </c>
      <c r="E113" s="33">
        <f t="shared" si="11"/>
        <v>-5084.3874316127858</v>
      </c>
    </row>
    <row r="114" spans="2:5" x14ac:dyDescent="0.25">
      <c r="B114" s="41">
        <v>0.23200000000000001</v>
      </c>
      <c r="C114" s="33">
        <f t="shared" si="9"/>
        <v>-3142.0968303614827</v>
      </c>
      <c r="D114" s="33">
        <f t="shared" si="10"/>
        <v>-8268.2250525920736</v>
      </c>
      <c r="E114" s="33">
        <f t="shared" si="11"/>
        <v>-5126.1282222305872</v>
      </c>
    </row>
    <row r="115" spans="2:5" x14ac:dyDescent="0.25">
      <c r="B115" s="34">
        <v>0.23400000000000001</v>
      </c>
      <c r="C115" s="33">
        <f t="shared" si="9"/>
        <v>-3203.8470411013768</v>
      </c>
      <c r="D115" s="33">
        <f t="shared" si="10"/>
        <v>-8370.7375139653814</v>
      </c>
      <c r="E115" s="33">
        <f t="shared" si="11"/>
        <v>-5166.8904728640064</v>
      </c>
    </row>
    <row r="116" spans="2:5" x14ac:dyDescent="0.25">
      <c r="B116" s="41">
        <v>0.23599999999999999</v>
      </c>
      <c r="C116" s="33">
        <f t="shared" si="9"/>
        <v>-3265.0224411089093</v>
      </c>
      <c r="D116" s="33">
        <f t="shared" si="10"/>
        <v>-8471.7217104108659</v>
      </c>
      <c r="E116" s="33">
        <f t="shared" si="11"/>
        <v>-5206.6992693019565</v>
      </c>
    </row>
    <row r="117" spans="2:5" x14ac:dyDescent="0.25">
      <c r="B117" s="34">
        <v>0.23799999999999999</v>
      </c>
      <c r="C117" s="33">
        <f t="shared" si="9"/>
        <v>-3325.629913319679</v>
      </c>
      <c r="D117" s="33">
        <f t="shared" si="10"/>
        <v>-8571.2089078068038</v>
      </c>
      <c r="E117" s="33">
        <f t="shared" si="11"/>
        <v>-5245.5789944871249</v>
      </c>
    </row>
    <row r="118" spans="2:5" x14ac:dyDescent="0.25">
      <c r="B118" s="41">
        <v>0.24</v>
      </c>
      <c r="C118" s="33">
        <f t="shared" si="9"/>
        <v>-3385.6762430203798</v>
      </c>
      <c r="D118" s="33">
        <f t="shared" si="10"/>
        <v>-8669.2295929230531</v>
      </c>
      <c r="E118" s="33">
        <f t="shared" si="11"/>
        <v>-5283.5533499026715</v>
      </c>
    </row>
    <row r="119" spans="2:5" x14ac:dyDescent="0.25">
      <c r="B119" s="34">
        <v>0.24199999999999999</v>
      </c>
      <c r="C119" s="33">
        <f t="shared" si="9"/>
        <v>-3445.1681194272423</v>
      </c>
      <c r="D119" s="33">
        <f t="shared" si="10"/>
        <v>-8765.8134956849171</v>
      </c>
      <c r="E119" s="33">
        <f t="shared" si="11"/>
        <v>-5320.6453762576766</v>
      </c>
    </row>
    <row r="120" spans="2:5" x14ac:dyDescent="0.25">
      <c r="B120" s="41">
        <v>0.24399999999999999</v>
      </c>
      <c r="C120" s="33">
        <f t="shared" si="9"/>
        <v>-3504.1121372360467</v>
      </c>
      <c r="D120" s="33">
        <f t="shared" si="10"/>
        <v>-8860.9896107320092</v>
      </c>
      <c r="E120" s="33">
        <f t="shared" si="11"/>
        <v>-5356.8774734959607</v>
      </c>
    </row>
    <row r="121" spans="2:5" x14ac:dyDescent="0.25">
      <c r="B121" s="34">
        <v>0.246</v>
      </c>
      <c r="C121" s="33">
        <f t="shared" si="9"/>
        <v>-3562.5147981442969</v>
      </c>
      <c r="D121" s="33">
        <f t="shared" si="10"/>
        <v>-8954.7862182962053</v>
      </c>
      <c r="E121" s="33">
        <f t="shared" si="11"/>
        <v>-5392.2714201519093</v>
      </c>
    </row>
    <row r="122" spans="2:5" x14ac:dyDescent="0.25">
      <c r="B122" s="41">
        <v>0.247999999999999</v>
      </c>
      <c r="C122" s="33">
        <f t="shared" si="9"/>
        <v>-3620.3825123460174</v>
      </c>
      <c r="D122" s="33">
        <f t="shared" si="10"/>
        <v>-9047.230904422122</v>
      </c>
      <c r="E122" s="33">
        <f t="shared" si="11"/>
        <v>-5426.8483920761055</v>
      </c>
    </row>
    <row r="123" spans="2:5" x14ac:dyDescent="0.25">
      <c r="B123" s="34">
        <v>0.249999999999999</v>
      </c>
      <c r="C123" s="33">
        <f t="shared" si="9"/>
        <v>-3677.7215999999735</v>
      </c>
      <c r="D123" s="33">
        <f t="shared" si="10"/>
        <v>-9138.3505805527802</v>
      </c>
      <c r="E123" s="33">
        <f t="shared" si="11"/>
        <v>-5460.6289805528068</v>
      </c>
    </row>
    <row r="124" spans="2:5" x14ac:dyDescent="0.25">
      <c r="B124" s="41">
        <v>0.251999999999999</v>
      </c>
      <c r="C124" s="33">
        <f t="shared" si="9"/>
        <v>-3734.53829267127</v>
      </c>
      <c r="D124" s="33">
        <f t="shared" si="10"/>
        <v>-9228.1715025013782</v>
      </c>
      <c r="E124" s="33">
        <f t="shared" si="11"/>
        <v>-5493.6332098301073</v>
      </c>
    </row>
    <row r="125" spans="2:5" x14ac:dyDescent="0.25">
      <c r="B125" s="34">
        <v>0.253999999999999</v>
      </c>
      <c r="C125" s="33">
        <f t="shared" si="9"/>
        <v>-3790.8387347476237</v>
      </c>
      <c r="D125" s="33">
        <f t="shared" si="10"/>
        <v>-9316.7192888312184</v>
      </c>
      <c r="E125" s="33">
        <f t="shared" si="11"/>
        <v>-5525.8805540835965</v>
      </c>
    </row>
    <row r="126" spans="2:5" x14ac:dyDescent="0.25">
      <c r="B126" s="41">
        <v>0.25599999999999901</v>
      </c>
      <c r="C126" s="33">
        <f t="shared" si="9"/>
        <v>-3846.6289848301258</v>
      </c>
      <c r="D126" s="33">
        <f t="shared" si="10"/>
        <v>-9404.0189386627953</v>
      </c>
      <c r="E126" s="33">
        <f t="shared" si="11"/>
        <v>-5557.3899538326668</v>
      </c>
    </row>
    <row r="127" spans="2:5" x14ac:dyDescent="0.25">
      <c r="B127" s="34">
        <v>0.25799999999999901</v>
      </c>
      <c r="C127" s="33">
        <f t="shared" si="9"/>
        <v>-3901.9150170994544</v>
      </c>
      <c r="D127" s="33">
        <f t="shared" si="10"/>
        <v>-9490.0948489281509</v>
      </c>
      <c r="E127" s="33">
        <f t="shared" si="11"/>
        <v>-5588.1798318286983</v>
      </c>
    </row>
    <row r="128" spans="2:5" x14ac:dyDescent="0.25">
      <c r="B128" s="41">
        <v>0.25999999999999901</v>
      </c>
      <c r="C128" s="33">
        <f t="shared" si="9"/>
        <v>-3956.7027226576611</v>
      </c>
      <c r="D128" s="33">
        <f t="shared" si="10"/>
        <v>-9574.9708310907026</v>
      </c>
      <c r="E128" s="33">
        <f t="shared" si="11"/>
        <v>-5618.2681084330425</v>
      </c>
    </row>
    <row r="129" spans="2:5" x14ac:dyDescent="0.25">
      <c r="B129" s="34">
        <v>0.26199999999999901</v>
      </c>
      <c r="C129" s="33">
        <f t="shared" si="9"/>
        <v>-4010.9979108463558</v>
      </c>
      <c r="D129" s="33">
        <f t="shared" si="10"/>
        <v>-9658.6701273489216</v>
      </c>
      <c r="E129" s="33">
        <f t="shared" si="11"/>
        <v>-5647.6722165025667</v>
      </c>
    </row>
    <row r="130" spans="2:5" x14ac:dyDescent="0.25">
      <c r="B130" s="41">
        <v>0.26399999999999901</v>
      </c>
      <c r="C130" s="33">
        <f t="shared" si="9"/>
        <v>-4064.8063105414003</v>
      </c>
      <c r="D130" s="33">
        <f t="shared" si="10"/>
        <v>-9741.2154263408302</v>
      </c>
      <c r="E130" s="33">
        <f t="shared" si="11"/>
        <v>-5676.4091157994299</v>
      </c>
    </row>
    <row r="131" spans="2:5" x14ac:dyDescent="0.25">
      <c r="B131" s="34">
        <v>0.26599999999999902</v>
      </c>
      <c r="C131" s="33">
        <f t="shared" si="9"/>
        <v>-4118.1335714249326</v>
      </c>
      <c r="D131" s="33">
        <f t="shared" si="10"/>
        <v>-9822.6288783664913</v>
      </c>
      <c r="E131" s="33">
        <f t="shared" si="11"/>
        <v>-5704.4953069415596</v>
      </c>
    </row>
    <row r="132" spans="2:5" x14ac:dyDescent="0.25">
      <c r="B132" s="41">
        <v>0.26799999999999902</v>
      </c>
      <c r="C132" s="33">
        <f t="shared" si="9"/>
        <v>-4170.9852652347472</v>
      </c>
      <c r="D132" s="33">
        <f t="shared" si="10"/>
        <v>-9902.9321101440582</v>
      </c>
      <c r="E132" s="33">
        <f t="shared" si="11"/>
        <v>-5731.9468449093119</v>
      </c>
    </row>
    <row r="133" spans="2:5" x14ac:dyDescent="0.25">
      <c r="B133" s="34">
        <v>0.26999999999999902</v>
      </c>
      <c r="C133" s="33">
        <f t="shared" si="9"/>
        <v>-4223.3668869919366</v>
      </c>
      <c r="D133" s="33">
        <f t="shared" si="10"/>
        <v>-9982.1462391155546</v>
      </c>
      <c r="E133" s="33">
        <f t="shared" si="11"/>
        <v>-5758.7793521236208</v>
      </c>
    </row>
    <row r="134" spans="2:5" x14ac:dyDescent="0.25">
      <c r="B134" s="41">
        <v>0.27199999999999902</v>
      </c>
      <c r="C134" s="33">
        <f t="shared" si="9"/>
        <v>-4275.2838562067136</v>
      </c>
      <c r="D134" s="33">
        <f t="shared" si="10"/>
        <v>-10060.291887316716</v>
      </c>
      <c r="E134" s="33">
        <f t="shared" si="11"/>
        <v>-5785.0080311100037</v>
      </c>
    </row>
    <row r="135" spans="2:5" x14ac:dyDescent="0.25">
      <c r="B135" s="34">
        <v>0.27399999999999902</v>
      </c>
      <c r="C135" s="33">
        <f t="shared" si="9"/>
        <v>-4326.7415180633416</v>
      </c>
      <c r="D135" s="33">
        <f t="shared" si="10"/>
        <v>-10137.389194825995</v>
      </c>
      <c r="E135" s="33">
        <f t="shared" si="11"/>
        <v>-5810.6476767626527</v>
      </c>
    </row>
    <row r="136" spans="2:5" x14ac:dyDescent="0.25">
      <c r="B136" s="41">
        <v>0.27599999999999902</v>
      </c>
      <c r="C136" s="33">
        <f t="shared" si="9"/>
        <v>-4377.7451445841143</v>
      </c>
      <c r="D136" s="33">
        <f t="shared" si="10"/>
        <v>-10213.457832806069</v>
      </c>
      <c r="E136" s="33">
        <f t="shared" si="11"/>
        <v>-5835.7126882219527</v>
      </c>
    </row>
    <row r="137" spans="2:5" x14ac:dyDescent="0.25">
      <c r="B137" s="34">
        <v>0.27799999999999903</v>
      </c>
      <c r="C137" s="33">
        <f t="shared" si="9"/>
        <v>-4428.2999357731569</v>
      </c>
      <c r="D137" s="33">
        <f t="shared" si="10"/>
        <v>-10288.517016151807</v>
      </c>
      <c r="E137" s="33">
        <f t="shared" si="11"/>
        <v>-5860.2170803786485</v>
      </c>
    </row>
    <row r="138" spans="2:5" x14ac:dyDescent="0.25">
      <c r="B138" s="41">
        <v>0.27999999999999903</v>
      </c>
      <c r="C138" s="33">
        <f t="shared" si="9"/>
        <v>-4478.4110207401409</v>
      </c>
      <c r="D138" s="33">
        <f t="shared" si="10"/>
        <v>-10362.585515757206</v>
      </c>
      <c r="E138" s="33">
        <f t="shared" si="11"/>
        <v>-5884.174495017066</v>
      </c>
    </row>
    <row r="139" spans="2:5" x14ac:dyDescent="0.25">
      <c r="B139" s="34">
        <v>0.28199999999999897</v>
      </c>
      <c r="C139" s="33">
        <f t="shared" si="9"/>
        <v>-4528.0834588045836</v>
      </c>
      <c r="D139" s="33">
        <f t="shared" si="10"/>
        <v>-10435.681670414275</v>
      </c>
      <c r="E139" s="33">
        <f t="shared" si="11"/>
        <v>-5907.5982116096875</v>
      </c>
    </row>
    <row r="140" spans="2:5" x14ac:dyDescent="0.25">
      <c r="B140" s="41">
        <v>0.28399999999999898</v>
      </c>
      <c r="C140" s="33">
        <f t="shared" si="9"/>
        <v>-4577.3222405808156</v>
      </c>
      <c r="D140" s="33">
        <f t="shared" si="10"/>
        <v>-10507.823398355407</v>
      </c>
      <c r="E140" s="33">
        <f t="shared" si="11"/>
        <v>-5930.5011577745945</v>
      </c>
    </row>
    <row r="141" spans="2:5" x14ac:dyDescent="0.25">
      <c r="B141" s="34">
        <v>0.28599999999999898</v>
      </c>
      <c r="C141" s="33">
        <f t="shared" si="9"/>
        <v>-4626.1322890441988</v>
      </c>
      <c r="D141" s="33">
        <f t="shared" si="10"/>
        <v>-10579.028208451398</v>
      </c>
      <c r="E141" s="33">
        <f t="shared" si="11"/>
        <v>-5952.8959194072013</v>
      </c>
    </row>
    <row r="142" spans="2:5" x14ac:dyDescent="0.25">
      <c r="B142" s="41">
        <v>0.28799999999999898</v>
      </c>
      <c r="C142" s="33">
        <f t="shared" si="9"/>
        <v>-4674.5184605788872</v>
      </c>
      <c r="D142" s="33">
        <f t="shared" si="10"/>
        <v>-10649.313211075949</v>
      </c>
      <c r="E142" s="33">
        <f t="shared" si="11"/>
        <v>-5974.7947504970625</v>
      </c>
    </row>
    <row r="143" spans="2:5" x14ac:dyDescent="0.25">
      <c r="B143" s="34">
        <v>0.28999999999999898</v>
      </c>
      <c r="C143" s="33">
        <f t="shared" si="9"/>
        <v>-4722.4855460074177</v>
      </c>
      <c r="D143" s="33">
        <f t="shared" si="10"/>
        <v>-10718.695128647692</v>
      </c>
      <c r="E143" s="33">
        <f t="shared" si="11"/>
        <v>-5996.2095826402729</v>
      </c>
    </row>
    <row r="144" spans="2:5" x14ac:dyDescent="0.25">
      <c r="B144" s="41">
        <v>0.29199999999999898</v>
      </c>
      <c r="C144" s="33">
        <f t="shared" si="9"/>
        <v>-4770.038271602587</v>
      </c>
      <c r="D144" s="33">
        <f t="shared" si="10"/>
        <v>-10787.190305860167</v>
      </c>
      <c r="E144" s="33">
        <f t="shared" si="11"/>
        <v>-6017.1520342575832</v>
      </c>
    </row>
    <row r="145" spans="2:5" x14ac:dyDescent="0.25">
      <c r="B145" s="34">
        <v>0.29399999999999898</v>
      </c>
      <c r="C145" s="33">
        <f t="shared" si="9"/>
        <v>-4817.1813000818493</v>
      </c>
      <c r="D145" s="33">
        <f t="shared" si="10"/>
        <v>-10854.814719609811</v>
      </c>
      <c r="E145" s="33">
        <f t="shared" si="11"/>
        <v>-6037.6334195279624</v>
      </c>
    </row>
    <row r="146" spans="2:5" x14ac:dyDescent="0.25">
      <c r="B146" s="41">
        <v>0.29599999999999899</v>
      </c>
      <c r="C146" s="33">
        <f t="shared" si="9"/>
        <v>-4863.9192315846558</v>
      </c>
      <c r="D146" s="33">
        <f t="shared" si="10"/>
        <v>-10921.583988631703</v>
      </c>
      <c r="E146" s="33">
        <f t="shared" si="11"/>
        <v>-6057.664757047045</v>
      </c>
    </row>
    <row r="147" spans="2:5" x14ac:dyDescent="0.25">
      <c r="B147" s="34">
        <v>0.29799999999999899</v>
      </c>
      <c r="C147" s="33">
        <f t="shared" si="9"/>
        <v>-4910.2566046329775</v>
      </c>
      <c r="D147" s="33">
        <f t="shared" si="10"/>
        <v>-10987.513382852512</v>
      </c>
      <c r="E147" s="33">
        <f t="shared" si="11"/>
        <v>-6077.2567782195347</v>
      </c>
    </row>
    <row r="148" spans="2:5" x14ac:dyDescent="0.25">
      <c r="B148" s="41">
        <v>0.29999999999999899</v>
      </c>
      <c r="C148" s="33">
        <f t="shared" si="9"/>
        <v>-4956.1978970753753</v>
      </c>
      <c r="D148" s="33">
        <f t="shared" si="10"/>
        <v>-11052.617832469698</v>
      </c>
      <c r="E148" s="33">
        <f t="shared" si="11"/>
        <v>-6096.4199353943213</v>
      </c>
    </row>
    <row r="149" spans="2:5" x14ac:dyDescent="0.25">
      <c r="B149" s="34">
        <v>0.30199999999999899</v>
      </c>
      <c r="C149" s="33">
        <f t="shared" si="9"/>
        <v>-5001.7475270149425</v>
      </c>
      <c r="D149" s="33">
        <f t="shared" si="10"/>
        <v>-11116.911936765724</v>
      </c>
      <c r="E149" s="33">
        <f t="shared" si="11"/>
        <v>-6115.1644097507824</v>
      </c>
    </row>
    <row r="150" spans="2:5" x14ac:dyDescent="0.25">
      <c r="B150" s="41">
        <v>0.30399999999999899</v>
      </c>
      <c r="C150" s="33">
        <f t="shared" si="9"/>
        <v>-5046.9098537213467</v>
      </c>
      <c r="D150" s="33">
        <f t="shared" si="10"/>
        <v>-11180.409972665755</v>
      </c>
      <c r="E150" s="33">
        <f t="shared" si="11"/>
        <v>-6133.5001189444092</v>
      </c>
    </row>
    <row r="151" spans="2:5" x14ac:dyDescent="0.25">
      <c r="B151" s="34">
        <v>0.305999999999999</v>
      </c>
      <c r="C151" s="33">
        <f t="shared" si="9"/>
        <v>-5091.689178527382</v>
      </c>
      <c r="D151" s="33">
        <f t="shared" si="10"/>
        <v>-11243.12590304703</v>
      </c>
      <c r="E151" s="33">
        <f t="shared" si="11"/>
        <v>-6151.4367245196454</v>
      </c>
    </row>
    <row r="152" spans="2:5" x14ac:dyDescent="0.25">
      <c r="B152" s="41">
        <v>0.307999999999999</v>
      </c>
      <c r="C152" s="33">
        <f t="shared" ref="C152:C171" si="12">NPV(B152,$D$4:$J$4)+$C$4</f>
        <v>-5136.089745710211</v>
      </c>
      <c r="D152" s="33">
        <f t="shared" ref="D152:D171" si="13">NPV(B152,$D$9:$W$9)+$C$9</f>
        <v>-11305.073384807749</v>
      </c>
      <c r="E152" s="33">
        <f t="shared" ref="E152:E171" si="14">NPV(B152,$D$14:$W$14)+$C$14</f>
        <v>-6168.9836390975406</v>
      </c>
    </row>
    <row r="153" spans="2:5" x14ac:dyDescent="0.25">
      <c r="B153" s="34">
        <v>0.309999999999999</v>
      </c>
      <c r="C153" s="33">
        <f t="shared" si="12"/>
        <v>-5180.1157433576573</v>
      </c>
      <c r="D153" s="33">
        <f t="shared" si="13"/>
        <v>-11366.265776703192</v>
      </c>
      <c r="E153" s="33">
        <f t="shared" si="14"/>
        <v>-6186.1500333455351</v>
      </c>
    </row>
    <row r="154" spans="2:5" x14ac:dyDescent="0.25">
      <c r="B154" s="41">
        <v>0.311999999999999</v>
      </c>
      <c r="C154" s="33">
        <f t="shared" si="12"/>
        <v>-5223.7713042197975</v>
      </c>
      <c r="D154" s="33">
        <f t="shared" si="13"/>
        <v>-11426.716146956282</v>
      </c>
      <c r="E154" s="33">
        <f t="shared" si="14"/>
        <v>-6202.944842736486</v>
      </c>
    </row>
    <row r="155" spans="2:5" x14ac:dyDescent="0.25">
      <c r="B155" s="34">
        <v>0.313999999999999</v>
      </c>
      <c r="C155" s="33">
        <f t="shared" si="12"/>
        <v>-5267.0605065461423</v>
      </c>
      <c r="D155" s="33">
        <f t="shared" si="13"/>
        <v>-11486.437280649883</v>
      </c>
      <c r="E155" s="33">
        <f t="shared" si="14"/>
        <v>-6219.3767741037427</v>
      </c>
    </row>
    <row r="156" spans="2:5" x14ac:dyDescent="0.25">
      <c r="B156" s="41">
        <v>0.315999999999999</v>
      </c>
      <c r="C156" s="33">
        <f t="shared" si="12"/>
        <v>-5309.9873749086455</v>
      </c>
      <c r="D156" s="33">
        <f t="shared" si="13"/>
        <v>-11545.441686907545</v>
      </c>
      <c r="E156" s="33">
        <f t="shared" si="14"/>
        <v>-6235.4543119988948</v>
      </c>
    </row>
    <row r="157" spans="2:5" x14ac:dyDescent="0.25">
      <c r="B157" s="34">
        <v>0.31799999999999901</v>
      </c>
      <c r="C157" s="33">
        <f t="shared" si="12"/>
        <v>-5352.555881010856</v>
      </c>
      <c r="D157" s="33">
        <f t="shared" si="13"/>
        <v>-11603.741605869403</v>
      </c>
      <c r="E157" s="33">
        <f t="shared" si="14"/>
        <v>-6251.1857248585475</v>
      </c>
    </row>
    <row r="158" spans="2:5" x14ac:dyDescent="0.25">
      <c r="B158" s="41">
        <v>0.31999999999999901</v>
      </c>
      <c r="C158" s="33">
        <f t="shared" si="12"/>
        <v>-5394.7699444833961</v>
      </c>
      <c r="D158" s="33">
        <f t="shared" si="13"/>
        <v>-11661.349015469683</v>
      </c>
      <c r="E158" s="33">
        <f t="shared" si="14"/>
        <v>-6266.5790709862858</v>
      </c>
    </row>
    <row r="159" spans="2:5" x14ac:dyDescent="0.25">
      <c r="B159" s="34">
        <v>0.32199999999999901</v>
      </c>
      <c r="C159" s="33">
        <f t="shared" si="12"/>
        <v>-5436.6334336661057</v>
      </c>
      <c r="D159" s="33">
        <f t="shared" si="13"/>
        <v>-11718.275638021874</v>
      </c>
      <c r="E159" s="33">
        <f t="shared" si="14"/>
        <v>-6281.6422043557723</v>
      </c>
    </row>
    <row r="160" spans="2:5" x14ac:dyDescent="0.25">
      <c r="B160" s="41">
        <v>0.32399999999999901</v>
      </c>
      <c r="C160" s="33">
        <f t="shared" si="12"/>
        <v>-5478.1501663770323</v>
      </c>
      <c r="D160" s="33">
        <f t="shared" si="13"/>
        <v>-11774.532946617741</v>
      </c>
      <c r="E160" s="33">
        <f t="shared" si="14"/>
        <v>-6296.3827802407122</v>
      </c>
    </row>
    <row r="161" spans="2:5" x14ac:dyDescent="0.25">
      <c r="B161" s="34">
        <v>0.32599999999999901</v>
      </c>
      <c r="C161" s="33">
        <f t="shared" si="12"/>
        <v>-5519.3239106685269</v>
      </c>
      <c r="D161" s="33">
        <f t="shared" si="13"/>
        <v>-11830.132171345749</v>
      </c>
      <c r="E161" s="33">
        <f t="shared" si="14"/>
        <v>-6310.8082606772214</v>
      </c>
    </row>
    <row r="162" spans="2:5" x14ac:dyDescent="0.25">
      <c r="B162" s="41">
        <v>0.32799999999999901</v>
      </c>
      <c r="C162" s="33">
        <f t="shared" si="12"/>
        <v>-5560.1583855707177</v>
      </c>
      <c r="D162" s="33">
        <f t="shared" si="13"/>
        <v>-11885.084305334682</v>
      </c>
      <c r="E162" s="33">
        <f t="shared" si="14"/>
        <v>-6324.9259197639658</v>
      </c>
    </row>
    <row r="163" spans="2:5" x14ac:dyDescent="0.25">
      <c r="B163" s="34">
        <v>0.32999999999999902</v>
      </c>
      <c r="C163" s="33">
        <f t="shared" si="12"/>
        <v>-5600.6572618225237</v>
      </c>
      <c r="D163" s="33">
        <f t="shared" si="13"/>
        <v>-11939.400110627757</v>
      </c>
      <c r="E163" s="33">
        <f t="shared" si="14"/>
        <v>-6338.7428488052337</v>
      </c>
    </row>
    <row r="164" spans="2:5" x14ac:dyDescent="0.25">
      <c r="B164" s="41">
        <v>0.33199999999999902</v>
      </c>
      <c r="C164" s="33">
        <f t="shared" si="12"/>
        <v>-5640.8241625905321</v>
      </c>
      <c r="D164" s="33">
        <f t="shared" si="13"/>
        <v>-11993.090123892467</v>
      </c>
      <c r="E164" s="33">
        <f t="shared" si="14"/>
        <v>-6352.2659613019323</v>
      </c>
    </row>
    <row r="165" spans="2:5" x14ac:dyDescent="0.25">
      <c r="B165" s="34">
        <v>0.33399999999999902</v>
      </c>
      <c r="C165" s="33">
        <f t="shared" si="12"/>
        <v>-5680.6626641758612</v>
      </c>
      <c r="D165" s="33">
        <f t="shared" si="13"/>
        <v>-12046.164661971208</v>
      </c>
      <c r="E165" s="33">
        <f t="shared" si="14"/>
        <v>-6365.5019977953461</v>
      </c>
    </row>
    <row r="166" spans="2:5" x14ac:dyDescent="0.25">
      <c r="B166" s="41">
        <v>0.33599999999999902</v>
      </c>
      <c r="C166" s="33">
        <f t="shared" si="12"/>
        <v>-5720.1762967092964</v>
      </c>
      <c r="D166" s="33">
        <f t="shared" si="13"/>
        <v>-12098.633827277597</v>
      </c>
      <c r="E166" s="33">
        <f t="shared" si="14"/>
        <v>-6378.4575305683029</v>
      </c>
    </row>
    <row r="167" spans="2:5" x14ac:dyDescent="0.25">
      <c r="B167" s="34">
        <v>0.33799999999999902</v>
      </c>
      <c r="C167" s="33">
        <f t="shared" si="12"/>
        <v>-5759.3685448349097</v>
      </c>
      <c r="D167" s="33">
        <f t="shared" si="13"/>
        <v>-12150.50751304318</v>
      </c>
      <c r="E167" s="33">
        <f t="shared" si="14"/>
        <v>-6391.1389682082709</v>
      </c>
    </row>
    <row r="168" spans="2:5" x14ac:dyDescent="0.25">
      <c r="B168" s="41">
        <v>0.33999999999999903</v>
      </c>
      <c r="C168" s="33">
        <f t="shared" si="12"/>
        <v>-5798.2428483823296</v>
      </c>
      <c r="D168" s="33">
        <f t="shared" si="13"/>
        <v>-12201.795408419059</v>
      </c>
      <c r="E168" s="33">
        <f t="shared" si="14"/>
        <v>-6403.5525600367318</v>
      </c>
    </row>
    <row r="169" spans="2:5" x14ac:dyDescent="0.25">
      <c r="B169" s="34">
        <v>0.34199999999999903</v>
      </c>
      <c r="C169" s="33">
        <f t="shared" si="12"/>
        <v>-5836.8026030279225</v>
      </c>
      <c r="D169" s="33">
        <f t="shared" si="13"/>
        <v>-12252.507003436951</v>
      </c>
      <c r="E169" s="33">
        <f t="shared" si="14"/>
        <v>-6415.7044004090276</v>
      </c>
    </row>
    <row r="170" spans="2:5" x14ac:dyDescent="0.25">
      <c r="B170" s="41">
        <v>0.34399999999999897</v>
      </c>
      <c r="C170" s="33">
        <f t="shared" si="12"/>
        <v>-5875.051160945035</v>
      </c>
      <c r="D170" s="33">
        <f t="shared" si="13"/>
        <v>-12302.651593833802</v>
      </c>
      <c r="E170" s="33">
        <f t="shared" si="14"/>
        <v>-6427.6004328887666</v>
      </c>
    </row>
    <row r="171" spans="2:5" x14ac:dyDescent="0.25">
      <c r="B171" s="34">
        <v>0.34599999999999898</v>
      </c>
      <c r="C171" s="33">
        <f t="shared" si="12"/>
        <v>-5912.9918314435481</v>
      </c>
      <c r="D171" s="33">
        <f t="shared" si="13"/>
        <v>-12352.238285744248</v>
      </c>
      <c r="E171" s="33">
        <f t="shared" si="14"/>
        <v>-6439.2464543007</v>
      </c>
    </row>
  </sheetData>
  <mergeCells count="3">
    <mergeCell ref="C2:J2"/>
    <mergeCell ref="C7:J7"/>
    <mergeCell ref="C12:J1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7BF3-E208-486E-B58D-3A3291CEA951}">
  <dimension ref="C3:G27"/>
  <sheetViews>
    <sheetView workbookViewId="0">
      <selection activeCell="D33" sqref="D33"/>
    </sheetView>
  </sheetViews>
  <sheetFormatPr defaultRowHeight="15" x14ac:dyDescent="0.25"/>
  <sheetData>
    <row r="3" spans="3:7" x14ac:dyDescent="0.25">
      <c r="C3" s="2" t="s">
        <v>9</v>
      </c>
      <c r="D3" s="3" t="s">
        <v>7</v>
      </c>
      <c r="E3" s="3" t="s">
        <v>14</v>
      </c>
      <c r="F3" s="3" t="s">
        <v>8</v>
      </c>
      <c r="G3" s="3" t="s">
        <v>16</v>
      </c>
    </row>
    <row r="4" spans="3:7" x14ac:dyDescent="0.25">
      <c r="C4" s="2" t="s">
        <v>15</v>
      </c>
      <c r="D4" s="14">
        <v>-14000</v>
      </c>
      <c r="E4" s="14">
        <v>-14000</v>
      </c>
      <c r="F4" s="14">
        <v>-21000</v>
      </c>
      <c r="G4" s="14">
        <v>-21000</v>
      </c>
    </row>
    <row r="5" spans="3:7" x14ac:dyDescent="0.25">
      <c r="C5" s="2">
        <v>1</v>
      </c>
      <c r="D5" s="1">
        <v>3000</v>
      </c>
      <c r="E5" s="1">
        <f>E4+D5</f>
        <v>-11000</v>
      </c>
      <c r="F5" s="1">
        <v>3000</v>
      </c>
      <c r="G5" s="1">
        <f t="shared" ref="G5:G24" si="0">G4+F5</f>
        <v>-18000</v>
      </c>
    </row>
    <row r="6" spans="3:7" x14ac:dyDescent="0.25">
      <c r="C6" s="2">
        <v>2</v>
      </c>
      <c r="D6" s="1">
        <v>3000</v>
      </c>
      <c r="E6" s="1">
        <f t="shared" ref="E6:E11" si="1">E5+D6</f>
        <v>-8000</v>
      </c>
      <c r="F6" s="1">
        <v>3000</v>
      </c>
      <c r="G6" s="1">
        <f t="shared" si="0"/>
        <v>-15000</v>
      </c>
    </row>
    <row r="7" spans="3:7" x14ac:dyDescent="0.25">
      <c r="C7" s="2">
        <v>3</v>
      </c>
      <c r="D7" s="1">
        <v>3000</v>
      </c>
      <c r="E7" s="1">
        <f t="shared" si="1"/>
        <v>-5000</v>
      </c>
      <c r="F7" s="1">
        <v>3000</v>
      </c>
      <c r="G7" s="1">
        <f t="shared" si="0"/>
        <v>-12000</v>
      </c>
    </row>
    <row r="8" spans="3:7" x14ac:dyDescent="0.25">
      <c r="C8" s="2">
        <v>4</v>
      </c>
      <c r="D8" s="1">
        <v>3000</v>
      </c>
      <c r="E8" s="1">
        <f t="shared" si="1"/>
        <v>-2000</v>
      </c>
      <c r="F8" s="1">
        <v>3000</v>
      </c>
      <c r="G8" s="1">
        <f t="shared" si="0"/>
        <v>-9000</v>
      </c>
    </row>
    <row r="9" spans="3:7" x14ac:dyDescent="0.25">
      <c r="C9" s="2">
        <v>5</v>
      </c>
      <c r="D9" s="1">
        <v>3000</v>
      </c>
      <c r="E9" s="15">
        <f t="shared" si="1"/>
        <v>1000</v>
      </c>
      <c r="F9" s="1">
        <v>3000</v>
      </c>
      <c r="G9" s="1">
        <f t="shared" si="0"/>
        <v>-6000</v>
      </c>
    </row>
    <row r="10" spans="3:7" x14ac:dyDescent="0.25">
      <c r="C10" s="2">
        <v>6</v>
      </c>
      <c r="D10" s="1">
        <v>3000</v>
      </c>
      <c r="E10" s="1">
        <f t="shared" si="1"/>
        <v>4000</v>
      </c>
      <c r="F10" s="1">
        <v>3000</v>
      </c>
      <c r="G10" s="1">
        <f t="shared" si="0"/>
        <v>-3000</v>
      </c>
    </row>
    <row r="11" spans="3:7" x14ac:dyDescent="0.25">
      <c r="C11" s="2">
        <v>7</v>
      </c>
      <c r="D11" s="1">
        <v>3000</v>
      </c>
      <c r="E11" s="1">
        <f t="shared" si="1"/>
        <v>7000</v>
      </c>
      <c r="F11" s="1">
        <v>3000</v>
      </c>
      <c r="G11" s="15">
        <f t="shared" si="0"/>
        <v>0</v>
      </c>
    </row>
    <row r="12" spans="3:7" x14ac:dyDescent="0.25">
      <c r="C12" s="2">
        <v>8</v>
      </c>
      <c r="D12" s="1"/>
      <c r="F12" s="1">
        <v>3000</v>
      </c>
      <c r="G12" s="1">
        <f t="shared" si="0"/>
        <v>3000</v>
      </c>
    </row>
    <row r="13" spans="3:7" x14ac:dyDescent="0.25">
      <c r="C13" s="2">
        <v>9</v>
      </c>
      <c r="D13" s="1"/>
      <c r="F13" s="1">
        <v>3000</v>
      </c>
      <c r="G13" s="1">
        <f t="shared" si="0"/>
        <v>6000</v>
      </c>
    </row>
    <row r="14" spans="3:7" x14ac:dyDescent="0.25">
      <c r="C14" s="2">
        <v>10</v>
      </c>
      <c r="D14" s="1"/>
      <c r="F14" s="1">
        <v>3000</v>
      </c>
      <c r="G14" s="1">
        <f t="shared" si="0"/>
        <v>9000</v>
      </c>
    </row>
    <row r="15" spans="3:7" x14ac:dyDescent="0.25">
      <c r="C15" s="2">
        <v>11</v>
      </c>
      <c r="D15" s="1"/>
      <c r="F15" s="1">
        <v>3000</v>
      </c>
      <c r="G15" s="1">
        <f t="shared" si="0"/>
        <v>12000</v>
      </c>
    </row>
    <row r="16" spans="3:7" x14ac:dyDescent="0.25">
      <c r="C16" s="2">
        <v>12</v>
      </c>
      <c r="D16" s="1"/>
      <c r="F16" s="1">
        <v>3000</v>
      </c>
      <c r="G16" s="1">
        <f t="shared" si="0"/>
        <v>15000</v>
      </c>
    </row>
    <row r="17" spans="3:7" x14ac:dyDescent="0.25">
      <c r="C17" s="2">
        <v>13</v>
      </c>
      <c r="D17" s="1"/>
      <c r="F17" s="1">
        <v>3000</v>
      </c>
      <c r="G17" s="1">
        <f t="shared" si="0"/>
        <v>18000</v>
      </c>
    </row>
    <row r="18" spans="3:7" x14ac:dyDescent="0.25">
      <c r="C18" s="2">
        <v>14</v>
      </c>
      <c r="D18" s="1"/>
      <c r="F18" s="1">
        <v>3000</v>
      </c>
      <c r="G18" s="1">
        <f t="shared" si="0"/>
        <v>21000</v>
      </c>
    </row>
    <row r="19" spans="3:7" x14ac:dyDescent="0.25">
      <c r="C19" s="2">
        <v>15</v>
      </c>
      <c r="D19" s="1"/>
      <c r="F19" s="1">
        <v>3000</v>
      </c>
      <c r="G19" s="1">
        <f t="shared" si="0"/>
        <v>24000</v>
      </c>
    </row>
    <row r="20" spans="3:7" x14ac:dyDescent="0.25">
      <c r="C20" s="2">
        <v>16</v>
      </c>
      <c r="D20" s="1"/>
      <c r="F20" s="1">
        <v>3000</v>
      </c>
      <c r="G20" s="1">
        <f t="shared" si="0"/>
        <v>27000</v>
      </c>
    </row>
    <row r="21" spans="3:7" x14ac:dyDescent="0.25">
      <c r="C21" s="2">
        <v>17</v>
      </c>
      <c r="D21" s="1"/>
      <c r="F21" s="1">
        <v>3000</v>
      </c>
      <c r="G21" s="1">
        <f t="shared" si="0"/>
        <v>30000</v>
      </c>
    </row>
    <row r="22" spans="3:7" x14ac:dyDescent="0.25">
      <c r="C22" s="2">
        <v>18</v>
      </c>
      <c r="D22" s="1"/>
      <c r="F22" s="1">
        <v>3000</v>
      </c>
      <c r="G22" s="1">
        <f t="shared" si="0"/>
        <v>33000</v>
      </c>
    </row>
    <row r="23" spans="3:7" x14ac:dyDescent="0.25">
      <c r="C23" s="2">
        <v>19</v>
      </c>
      <c r="D23" s="1"/>
      <c r="F23" s="1">
        <v>3000</v>
      </c>
      <c r="G23" s="1">
        <f t="shared" si="0"/>
        <v>36000</v>
      </c>
    </row>
    <row r="24" spans="3:7" x14ac:dyDescent="0.25">
      <c r="C24" s="2">
        <v>20</v>
      </c>
      <c r="D24" s="1"/>
      <c r="F24" s="1">
        <v>3000</v>
      </c>
      <c r="G24" s="1">
        <f t="shared" si="0"/>
        <v>39000</v>
      </c>
    </row>
    <row r="26" spans="3:7" x14ac:dyDescent="0.25">
      <c r="C26" t="s">
        <v>16</v>
      </c>
      <c r="E26" s="18" t="s">
        <v>17</v>
      </c>
      <c r="G26" s="18" t="s">
        <v>19</v>
      </c>
    </row>
    <row r="27" spans="3:7" x14ac:dyDescent="0.25">
      <c r="C27" t="s">
        <v>20</v>
      </c>
      <c r="E27" s="18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5A49-CB4C-4548-8686-487FA67A1A13}">
  <dimension ref="C2:I28"/>
  <sheetViews>
    <sheetView workbookViewId="0">
      <selection activeCell="B33" sqref="B33"/>
    </sheetView>
  </sheetViews>
  <sheetFormatPr defaultRowHeight="15" x14ac:dyDescent="0.25"/>
  <sheetData>
    <row r="2" spans="3:9" x14ac:dyDescent="0.25">
      <c r="D2" s="19" t="s">
        <v>23</v>
      </c>
      <c r="E2" s="19"/>
      <c r="F2" s="19">
        <v>7</v>
      </c>
      <c r="G2" s="19" t="s">
        <v>24</v>
      </c>
    </row>
    <row r="3" spans="3:9" x14ac:dyDescent="0.25">
      <c r="C3" s="2" t="s">
        <v>9</v>
      </c>
      <c r="D3" s="3" t="s">
        <v>7</v>
      </c>
      <c r="E3" s="2" t="s">
        <v>25</v>
      </c>
      <c r="F3" s="3" t="s">
        <v>14</v>
      </c>
      <c r="G3" s="3" t="s">
        <v>8</v>
      </c>
      <c r="H3" s="2" t="s">
        <v>25</v>
      </c>
      <c r="I3" s="3" t="s">
        <v>14</v>
      </c>
    </row>
    <row r="4" spans="3:9" x14ac:dyDescent="0.25">
      <c r="C4" s="2" t="s">
        <v>15</v>
      </c>
      <c r="D4" s="14">
        <v>-14000</v>
      </c>
      <c r="E4" s="14">
        <v>-14000</v>
      </c>
      <c r="F4" s="14">
        <v>-14000</v>
      </c>
      <c r="G4" s="14">
        <v>-21000</v>
      </c>
      <c r="H4" s="14">
        <v>-21000</v>
      </c>
      <c r="I4" s="14">
        <v>-21000</v>
      </c>
    </row>
    <row r="5" spans="3:9" x14ac:dyDescent="0.25">
      <c r="C5" s="2">
        <v>1</v>
      </c>
      <c r="D5" s="1">
        <v>3000</v>
      </c>
      <c r="E5" s="1">
        <f>D5/(1+$F$2/100)^C5</f>
        <v>2803.7383177570091</v>
      </c>
      <c r="F5" s="20">
        <f>+F4+E5</f>
        <v>-11196.261682242992</v>
      </c>
      <c r="G5" s="1">
        <v>3000</v>
      </c>
      <c r="H5" s="1">
        <f>G5/(1+$F$2/100)^C5</f>
        <v>2803.7383177570091</v>
      </c>
      <c r="I5" s="20">
        <f>+I4+H5</f>
        <v>-18196.261682242992</v>
      </c>
    </row>
    <row r="6" spans="3:9" x14ac:dyDescent="0.25">
      <c r="C6" s="2">
        <v>2</v>
      </c>
      <c r="D6" s="1">
        <v>3000</v>
      </c>
      <c r="E6" s="1">
        <f t="shared" ref="E6:E11" si="0">D6/(1+$F$2/100)^C6</f>
        <v>2620.3161848196351</v>
      </c>
      <c r="F6" s="20">
        <f t="shared" ref="F6:F11" si="1">+F5+E6</f>
        <v>-8575.9454974233558</v>
      </c>
      <c r="G6" s="1">
        <v>3000</v>
      </c>
      <c r="H6" s="1">
        <f t="shared" ref="H6:H24" si="2">G6/(1+$F$2/100)^C6</f>
        <v>2620.3161848196351</v>
      </c>
      <c r="I6" s="20">
        <f t="shared" ref="I6:I24" si="3">+I5+H6</f>
        <v>-15575.945497423356</v>
      </c>
    </row>
    <row r="7" spans="3:9" x14ac:dyDescent="0.25">
      <c r="C7" s="2">
        <v>3</v>
      </c>
      <c r="D7" s="1">
        <v>3000</v>
      </c>
      <c r="E7" s="1">
        <f t="shared" si="0"/>
        <v>2448.8936306725559</v>
      </c>
      <c r="F7" s="20">
        <f t="shared" si="1"/>
        <v>-6127.0518667508004</v>
      </c>
      <c r="G7" s="1">
        <v>3000</v>
      </c>
      <c r="H7" s="1">
        <f t="shared" si="2"/>
        <v>2448.8936306725559</v>
      </c>
      <c r="I7" s="20">
        <f t="shared" si="3"/>
        <v>-13127.0518667508</v>
      </c>
    </row>
    <row r="8" spans="3:9" x14ac:dyDescent="0.25">
      <c r="C8" s="2">
        <v>4</v>
      </c>
      <c r="D8" s="1">
        <v>3000</v>
      </c>
      <c r="E8" s="1">
        <f t="shared" si="0"/>
        <v>2288.6856361425757</v>
      </c>
      <c r="F8" s="20">
        <f t="shared" si="1"/>
        <v>-3838.3662306082247</v>
      </c>
      <c r="G8" s="1">
        <v>3000</v>
      </c>
      <c r="H8" s="1">
        <f t="shared" si="2"/>
        <v>2288.6856361425757</v>
      </c>
      <c r="I8" s="20">
        <f t="shared" si="3"/>
        <v>-10838.366230608224</v>
      </c>
    </row>
    <row r="9" spans="3:9" x14ac:dyDescent="0.25">
      <c r="C9" s="2">
        <v>5</v>
      </c>
      <c r="D9" s="1">
        <v>3000</v>
      </c>
      <c r="E9" s="1">
        <f t="shared" si="0"/>
        <v>2138.9585384510051</v>
      </c>
      <c r="F9" s="20">
        <f t="shared" si="1"/>
        <v>-1699.4076921572196</v>
      </c>
      <c r="G9" s="1">
        <v>3000</v>
      </c>
      <c r="H9" s="1">
        <f t="shared" si="2"/>
        <v>2138.9585384510051</v>
      </c>
      <c r="I9" s="20">
        <f t="shared" si="3"/>
        <v>-8699.4076921572196</v>
      </c>
    </row>
    <row r="10" spans="3:9" x14ac:dyDescent="0.25">
      <c r="C10" s="2">
        <v>6</v>
      </c>
      <c r="D10" s="1">
        <v>3000</v>
      </c>
      <c r="E10" s="1">
        <f t="shared" si="0"/>
        <v>1999.0266714495376</v>
      </c>
      <c r="F10" s="21">
        <f t="shared" si="1"/>
        <v>299.61897929231804</v>
      </c>
      <c r="G10" s="1">
        <v>3000</v>
      </c>
      <c r="H10" s="1">
        <f t="shared" si="2"/>
        <v>1999.0266714495376</v>
      </c>
      <c r="I10" s="20">
        <f t="shared" si="3"/>
        <v>-6700.3810207076822</v>
      </c>
    </row>
    <row r="11" spans="3:9" x14ac:dyDescent="0.25">
      <c r="C11" s="2">
        <v>7</v>
      </c>
      <c r="D11" s="1">
        <v>3000</v>
      </c>
      <c r="E11" s="1">
        <f t="shared" si="0"/>
        <v>1868.2492256537732</v>
      </c>
      <c r="F11" s="20">
        <f t="shared" si="1"/>
        <v>2167.8682049460913</v>
      </c>
      <c r="G11" s="1">
        <v>3000</v>
      </c>
      <c r="H11" s="1">
        <f t="shared" si="2"/>
        <v>1868.2492256537732</v>
      </c>
      <c r="I11" s="20">
        <f t="shared" si="3"/>
        <v>-4832.1317950539087</v>
      </c>
    </row>
    <row r="12" spans="3:9" x14ac:dyDescent="0.25">
      <c r="C12" s="2">
        <v>8</v>
      </c>
      <c r="D12" s="1"/>
      <c r="G12" s="1">
        <v>3000</v>
      </c>
      <c r="H12" s="1">
        <f t="shared" si="2"/>
        <v>1746.0273136951153</v>
      </c>
      <c r="I12" s="20">
        <f t="shared" si="3"/>
        <v>-3086.1044813587932</v>
      </c>
    </row>
    <row r="13" spans="3:9" x14ac:dyDescent="0.25">
      <c r="C13" s="2">
        <v>9</v>
      </c>
      <c r="D13" s="1"/>
      <c r="G13" s="1">
        <v>3000</v>
      </c>
      <c r="H13" s="1">
        <f t="shared" si="2"/>
        <v>1631.801227752444</v>
      </c>
      <c r="I13" s="20">
        <f t="shared" si="3"/>
        <v>-1454.3032536063492</v>
      </c>
    </row>
    <row r="14" spans="3:9" x14ac:dyDescent="0.25">
      <c r="C14" s="2">
        <v>10</v>
      </c>
      <c r="D14" s="1"/>
      <c r="G14" s="1">
        <v>3000</v>
      </c>
      <c r="H14" s="1">
        <f t="shared" si="2"/>
        <v>1525.0478764041534</v>
      </c>
      <c r="I14" s="21">
        <f t="shared" si="3"/>
        <v>70.744622797804141</v>
      </c>
    </row>
    <row r="15" spans="3:9" x14ac:dyDescent="0.25">
      <c r="C15" s="2">
        <v>11</v>
      </c>
      <c r="D15" s="1"/>
      <c r="G15" s="1">
        <v>3000</v>
      </c>
      <c r="H15" s="1">
        <f t="shared" si="2"/>
        <v>1425.27838916276</v>
      </c>
      <c r="I15" s="20">
        <f t="shared" si="3"/>
        <v>1496.0230119605642</v>
      </c>
    </row>
    <row r="16" spans="3:9" x14ac:dyDescent="0.25">
      <c r="C16" s="2">
        <v>12</v>
      </c>
      <c r="D16" s="1"/>
      <c r="G16" s="1">
        <v>3000</v>
      </c>
      <c r="H16" s="1">
        <f t="shared" si="2"/>
        <v>1332.0358777222059</v>
      </c>
      <c r="I16" s="20">
        <f t="shared" si="3"/>
        <v>2828.0588896827703</v>
      </c>
    </row>
    <row r="17" spans="3:9" x14ac:dyDescent="0.25">
      <c r="C17" s="2">
        <v>13</v>
      </c>
      <c r="D17" s="1"/>
      <c r="G17" s="1">
        <v>3000</v>
      </c>
      <c r="H17" s="1">
        <f t="shared" si="2"/>
        <v>1244.8933436656127</v>
      </c>
      <c r="I17" s="20">
        <f t="shared" si="3"/>
        <v>4072.9522333483828</v>
      </c>
    </row>
    <row r="18" spans="3:9" x14ac:dyDescent="0.25">
      <c r="C18" s="2">
        <v>14</v>
      </c>
      <c r="D18" s="1"/>
      <c r="G18" s="1">
        <v>3000</v>
      </c>
      <c r="H18" s="1">
        <f t="shared" si="2"/>
        <v>1163.4517230519748</v>
      </c>
      <c r="I18" s="20">
        <f t="shared" si="3"/>
        <v>5236.4039564003579</v>
      </c>
    </row>
    <row r="19" spans="3:9" x14ac:dyDescent="0.25">
      <c r="C19" s="2">
        <v>15</v>
      </c>
      <c r="D19" s="1"/>
      <c r="G19" s="1">
        <v>3000</v>
      </c>
      <c r="H19" s="1">
        <f t="shared" si="2"/>
        <v>1087.3380589270789</v>
      </c>
      <c r="I19" s="20">
        <f t="shared" si="3"/>
        <v>6323.742015327437</v>
      </c>
    </row>
    <row r="20" spans="3:9" x14ac:dyDescent="0.25">
      <c r="C20" s="2">
        <v>16</v>
      </c>
      <c r="D20" s="1"/>
      <c r="G20" s="1">
        <v>3000</v>
      </c>
      <c r="H20" s="1">
        <f t="shared" si="2"/>
        <v>1016.2037933897936</v>
      </c>
      <c r="I20" s="20">
        <f t="shared" si="3"/>
        <v>7339.9458087172306</v>
      </c>
    </row>
    <row r="21" spans="3:9" x14ac:dyDescent="0.25">
      <c r="C21" s="2">
        <v>17</v>
      </c>
      <c r="D21" s="1"/>
      <c r="G21" s="1">
        <v>3000</v>
      </c>
      <c r="H21" s="1">
        <f t="shared" si="2"/>
        <v>949.72317139233041</v>
      </c>
      <c r="I21" s="20">
        <f t="shared" si="3"/>
        <v>8289.6689801095617</v>
      </c>
    </row>
    <row r="22" spans="3:9" x14ac:dyDescent="0.25">
      <c r="C22" s="2">
        <v>18</v>
      </c>
      <c r="D22" s="1"/>
      <c r="G22" s="1">
        <v>3000</v>
      </c>
      <c r="H22" s="1">
        <f t="shared" si="2"/>
        <v>887.59174896479476</v>
      </c>
      <c r="I22" s="20">
        <f t="shared" si="3"/>
        <v>9177.2607290743563</v>
      </c>
    </row>
    <row r="23" spans="3:9" x14ac:dyDescent="0.25">
      <c r="C23" s="2">
        <v>19</v>
      </c>
      <c r="D23" s="1"/>
      <c r="G23" s="1">
        <v>3000</v>
      </c>
      <c r="H23" s="1">
        <f t="shared" si="2"/>
        <v>829.52499903251851</v>
      </c>
      <c r="I23" s="20">
        <f t="shared" si="3"/>
        <v>10006.785728106875</v>
      </c>
    </row>
    <row r="24" spans="3:9" x14ac:dyDescent="0.25">
      <c r="C24" s="2">
        <v>20</v>
      </c>
      <c r="D24" s="1"/>
      <c r="G24" s="1">
        <v>3000</v>
      </c>
      <c r="H24" s="1">
        <f t="shared" si="2"/>
        <v>775.2570084416061</v>
      </c>
      <c r="I24" s="20">
        <f t="shared" si="3"/>
        <v>10782.042736548481</v>
      </c>
    </row>
    <row r="26" spans="3:9" x14ac:dyDescent="0.25">
      <c r="C26" t="s">
        <v>16</v>
      </c>
      <c r="F26" s="18" t="s">
        <v>22</v>
      </c>
      <c r="I26" s="18" t="s">
        <v>28</v>
      </c>
    </row>
    <row r="27" spans="3:9" x14ac:dyDescent="0.25">
      <c r="C27" t="s">
        <v>26</v>
      </c>
      <c r="F27" s="18" t="s">
        <v>27</v>
      </c>
      <c r="I27" s="18" t="s">
        <v>29</v>
      </c>
    </row>
    <row r="28" spans="3:9" x14ac:dyDescent="0.25">
      <c r="G28" t="s">
        <v>30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7562-9A15-4550-9BE6-146CFB2E5489}">
  <dimension ref="C3:G28"/>
  <sheetViews>
    <sheetView topLeftCell="A7" workbookViewId="0">
      <selection activeCell="D30" sqref="D30"/>
    </sheetView>
  </sheetViews>
  <sheetFormatPr defaultRowHeight="15" x14ac:dyDescent="0.25"/>
  <sheetData>
    <row r="3" spans="3:7" x14ac:dyDescent="0.25">
      <c r="C3" s="2" t="s">
        <v>9</v>
      </c>
      <c r="D3" s="3" t="s">
        <v>7</v>
      </c>
      <c r="E3" s="3" t="s">
        <v>14</v>
      </c>
      <c r="F3" s="3" t="s">
        <v>8</v>
      </c>
      <c r="G3" s="3" t="s">
        <v>16</v>
      </c>
    </row>
    <row r="4" spans="3:7" x14ac:dyDescent="0.25">
      <c r="C4" s="2" t="s">
        <v>15</v>
      </c>
      <c r="D4" s="14">
        <v>-14000</v>
      </c>
      <c r="E4" s="14"/>
      <c r="F4" s="14">
        <v>-21000</v>
      </c>
      <c r="G4" s="14"/>
    </row>
    <row r="5" spans="3:7" x14ac:dyDescent="0.25">
      <c r="C5" s="2">
        <v>1</v>
      </c>
      <c r="D5" s="1">
        <v>3000</v>
      </c>
      <c r="E5" s="1"/>
      <c r="F5" s="1">
        <v>3000</v>
      </c>
      <c r="G5" s="1"/>
    </row>
    <row r="6" spans="3:7" x14ac:dyDescent="0.25">
      <c r="C6" s="2">
        <v>2</v>
      </c>
      <c r="D6" s="1">
        <v>4000</v>
      </c>
      <c r="E6" s="1"/>
      <c r="F6" s="1">
        <v>4000</v>
      </c>
      <c r="G6" s="1"/>
    </row>
    <row r="7" spans="3:7" x14ac:dyDescent="0.25">
      <c r="C7" s="2">
        <v>3</v>
      </c>
      <c r="D7" s="1">
        <v>2000</v>
      </c>
      <c r="E7" s="1"/>
      <c r="F7" s="1">
        <v>5000</v>
      </c>
      <c r="G7" s="1"/>
    </row>
    <row r="8" spans="3:7" x14ac:dyDescent="0.25">
      <c r="C8" s="2">
        <v>4</v>
      </c>
      <c r="D8" s="1">
        <v>3000</v>
      </c>
      <c r="E8" s="1"/>
      <c r="F8" s="1">
        <v>1000</v>
      </c>
      <c r="G8" s="1"/>
    </row>
    <row r="9" spans="3:7" x14ac:dyDescent="0.25">
      <c r="C9" s="2">
        <v>5</v>
      </c>
      <c r="D9" s="1">
        <v>3000</v>
      </c>
      <c r="E9" s="1"/>
      <c r="F9" s="1">
        <v>2000</v>
      </c>
      <c r="G9" s="1"/>
    </row>
    <row r="10" spans="3:7" x14ac:dyDescent="0.25">
      <c r="C10" s="2">
        <v>6</v>
      </c>
      <c r="D10" s="1">
        <v>5000</v>
      </c>
      <c r="E10" s="1"/>
      <c r="F10" s="1">
        <v>3000</v>
      </c>
      <c r="G10" s="1"/>
    </row>
    <row r="11" spans="3:7" x14ac:dyDescent="0.25">
      <c r="C11" s="2">
        <v>7</v>
      </c>
      <c r="D11" s="1">
        <v>8000</v>
      </c>
      <c r="E11" s="1"/>
      <c r="F11" s="1">
        <v>4000</v>
      </c>
      <c r="G11" s="1"/>
    </row>
    <row r="12" spans="3:7" x14ac:dyDescent="0.25">
      <c r="C12" s="2">
        <v>8</v>
      </c>
      <c r="D12" s="1"/>
      <c r="F12" s="1">
        <v>2000</v>
      </c>
      <c r="G12" s="1"/>
    </row>
    <row r="13" spans="3:7" x14ac:dyDescent="0.25">
      <c r="C13" s="2">
        <v>9</v>
      </c>
      <c r="D13" s="1"/>
      <c r="F13" s="1">
        <v>1000</v>
      </c>
      <c r="G13" s="1"/>
    </row>
    <row r="14" spans="3:7" x14ac:dyDescent="0.25">
      <c r="C14" s="2">
        <v>10</v>
      </c>
      <c r="D14" s="1"/>
      <c r="F14" s="1">
        <v>1000</v>
      </c>
      <c r="G14" s="1"/>
    </row>
    <row r="15" spans="3:7" x14ac:dyDescent="0.25">
      <c r="C15" s="2">
        <v>11</v>
      </c>
      <c r="D15" s="1"/>
      <c r="F15" s="1">
        <v>2000</v>
      </c>
      <c r="G15" s="1"/>
    </row>
    <row r="16" spans="3:7" x14ac:dyDescent="0.25">
      <c r="C16" s="2">
        <v>12</v>
      </c>
      <c r="D16" s="1"/>
      <c r="F16" s="1">
        <v>4000</v>
      </c>
      <c r="G16" s="1"/>
    </row>
    <row r="17" spans="3:7" x14ac:dyDescent="0.25">
      <c r="C17" s="2">
        <v>13</v>
      </c>
      <c r="D17" s="1"/>
      <c r="F17" s="1">
        <v>4000</v>
      </c>
      <c r="G17" s="1"/>
    </row>
    <row r="18" spans="3:7" x14ac:dyDescent="0.25">
      <c r="C18" s="2">
        <v>14</v>
      </c>
      <c r="D18" s="1"/>
      <c r="F18" s="1">
        <v>3000</v>
      </c>
      <c r="G18" s="1"/>
    </row>
    <row r="19" spans="3:7" x14ac:dyDescent="0.25">
      <c r="C19" s="2">
        <v>15</v>
      </c>
      <c r="D19" s="1"/>
      <c r="F19" s="1">
        <v>4000</v>
      </c>
      <c r="G19" s="1"/>
    </row>
    <row r="20" spans="3:7" x14ac:dyDescent="0.25">
      <c r="C20" s="2">
        <v>16</v>
      </c>
      <c r="D20" s="1"/>
      <c r="F20" s="1">
        <v>1000</v>
      </c>
      <c r="G20" s="1"/>
    </row>
    <row r="21" spans="3:7" x14ac:dyDescent="0.25">
      <c r="C21" s="2">
        <v>17</v>
      </c>
      <c r="D21" s="1"/>
      <c r="F21" s="1">
        <v>5000</v>
      </c>
      <c r="G21" s="1"/>
    </row>
    <row r="22" spans="3:7" x14ac:dyDescent="0.25">
      <c r="C22" s="2">
        <v>18</v>
      </c>
      <c r="D22" s="1"/>
      <c r="F22" s="1">
        <v>3000</v>
      </c>
      <c r="G22" s="1"/>
    </row>
    <row r="23" spans="3:7" x14ac:dyDescent="0.25">
      <c r="C23" s="2">
        <v>19</v>
      </c>
      <c r="D23" s="1"/>
      <c r="F23" s="1">
        <v>1000</v>
      </c>
      <c r="G23" s="1"/>
    </row>
    <row r="24" spans="3:7" x14ac:dyDescent="0.25">
      <c r="C24" s="2">
        <v>20</v>
      </c>
      <c r="D24" s="1"/>
      <c r="F24" s="1">
        <v>1000</v>
      </c>
      <c r="G24" s="1"/>
    </row>
    <row r="25" spans="3:7" x14ac:dyDescent="0.25">
      <c r="C25" t="s">
        <v>31</v>
      </c>
      <c r="D25" s="20">
        <f>AVERAGE(D5:D11)</f>
        <v>4000</v>
      </c>
      <c r="E25" s="23">
        <f>-D4/D25</f>
        <v>3.5</v>
      </c>
      <c r="F25" s="20">
        <f>AVERAGE(F5:F24)</f>
        <v>2700</v>
      </c>
      <c r="G25" s="23">
        <f>-F4/F25</f>
        <v>7.7777777777777777</v>
      </c>
    </row>
    <row r="26" spans="3:7" x14ac:dyDescent="0.25">
      <c r="C26" t="s">
        <v>16</v>
      </c>
      <c r="D26" s="22">
        <f>-E4/D25</f>
        <v>0</v>
      </c>
      <c r="E26" s="18" t="s">
        <v>32</v>
      </c>
      <c r="F26" s="22">
        <f>-G4/F25</f>
        <v>0</v>
      </c>
      <c r="G26" s="18" t="s">
        <v>19</v>
      </c>
    </row>
    <row r="27" spans="3:7" x14ac:dyDescent="0.25">
      <c r="C27" t="s">
        <v>33</v>
      </c>
      <c r="E27" s="18" t="s">
        <v>34</v>
      </c>
      <c r="G27" s="18" t="s">
        <v>35</v>
      </c>
    </row>
    <row r="28" spans="3:7" x14ac:dyDescent="0.25">
      <c r="F28" t="s">
        <v>36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483FA-34A0-463F-B448-D72B631E6E0F}">
  <dimension ref="C1:H28"/>
  <sheetViews>
    <sheetView workbookViewId="0">
      <selection activeCell="F31" sqref="F31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9</v>
      </c>
      <c r="E2" s="47"/>
      <c r="F2" s="47"/>
      <c r="G2" s="47"/>
      <c r="H2" s="47"/>
    </row>
    <row r="3" spans="3:8" x14ac:dyDescent="0.25">
      <c r="C3" s="30">
        <v>0.2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-145</v>
      </c>
      <c r="E4" s="26">
        <v>71</v>
      </c>
      <c r="F4" s="26">
        <v>74</v>
      </c>
      <c r="G4" s="26">
        <v>80</v>
      </c>
      <c r="H4" s="26">
        <v>50</v>
      </c>
    </row>
    <row r="5" spans="3:8" x14ac:dyDescent="0.25">
      <c r="C5" s="31" t="s">
        <v>25</v>
      </c>
      <c r="D5" s="27">
        <f>SUM(E5:H5)</f>
        <v>180.96450617283952</v>
      </c>
      <c r="E5" s="28">
        <f>E4/(1+$C$3)^E3</f>
        <v>59.166666666666671</v>
      </c>
      <c r="F5" s="28">
        <f t="shared" ref="F5:H5" si="0">F4/(1+$C$3)^F3</f>
        <v>51.388888888888893</v>
      </c>
      <c r="G5" s="28">
        <f t="shared" si="0"/>
        <v>46.296296296296298</v>
      </c>
      <c r="H5" s="28">
        <f t="shared" si="0"/>
        <v>24.112654320987655</v>
      </c>
    </row>
    <row r="6" spans="3:8" x14ac:dyDescent="0.25">
      <c r="C6" s="32" t="s">
        <v>10</v>
      </c>
      <c r="D6" s="29">
        <f>D5+D4</f>
        <v>35.964506172839521</v>
      </c>
      <c r="E6" s="26"/>
      <c r="F6" s="26"/>
      <c r="G6" s="26"/>
      <c r="H6" s="26"/>
    </row>
    <row r="8" spans="3:8" x14ac:dyDescent="0.25">
      <c r="C8" s="17" t="s">
        <v>37</v>
      </c>
      <c r="D8" s="17" t="s">
        <v>10</v>
      </c>
    </row>
    <row r="9" spans="3:8" x14ac:dyDescent="0.25">
      <c r="C9" s="34">
        <v>0.05</v>
      </c>
      <c r="D9" s="33">
        <f>NPV(C9,$E$4:$H$4)+$D$4</f>
        <v>99.981360647055453</v>
      </c>
    </row>
    <row r="10" spans="3:8" x14ac:dyDescent="0.25">
      <c r="C10" s="34">
        <f>C9+0.03</f>
        <v>0.08</v>
      </c>
      <c r="D10" s="33">
        <f t="shared" ref="D10:D28" si="1">NPV(C10,$E$4:$H$4)+$D$4</f>
        <v>84.441885364508948</v>
      </c>
    </row>
    <row r="11" spans="3:8" x14ac:dyDescent="0.25">
      <c r="C11" s="34">
        <f t="shared" ref="C11:C28" si="2">C10+0.03</f>
        <v>0.11</v>
      </c>
      <c r="D11" s="33">
        <f t="shared" si="1"/>
        <v>70.455883235350058</v>
      </c>
    </row>
    <row r="12" spans="3:8" x14ac:dyDescent="0.25">
      <c r="C12" s="34">
        <f t="shared" si="2"/>
        <v>0.14000000000000001</v>
      </c>
      <c r="D12" s="33">
        <f t="shared" si="1"/>
        <v>57.823034025858817</v>
      </c>
    </row>
    <row r="13" spans="3:8" x14ac:dyDescent="0.25">
      <c r="C13" s="34">
        <f t="shared" si="2"/>
        <v>0.17</v>
      </c>
      <c r="D13" s="33">
        <f t="shared" si="1"/>
        <v>46.373910385993867</v>
      </c>
    </row>
    <row r="14" spans="3:8" x14ac:dyDescent="0.25">
      <c r="C14" s="34">
        <f t="shared" si="2"/>
        <v>0.2</v>
      </c>
      <c r="D14" s="33">
        <f t="shared" si="1"/>
        <v>35.964506172839521</v>
      </c>
    </row>
    <row r="15" spans="3:8" x14ac:dyDescent="0.25">
      <c r="C15" s="34">
        <f t="shared" si="2"/>
        <v>0.23</v>
      </c>
      <c r="D15" s="33">
        <f t="shared" si="1"/>
        <v>26.471849683005331</v>
      </c>
    </row>
    <row r="16" spans="3:8" x14ac:dyDescent="0.25">
      <c r="C16" s="34">
        <f t="shared" si="2"/>
        <v>0.26</v>
      </c>
      <c r="D16" s="33">
        <f t="shared" si="1"/>
        <v>17.79046523380589</v>
      </c>
    </row>
    <row r="17" spans="3:4" x14ac:dyDescent="0.25">
      <c r="C17" s="34">
        <f t="shared" si="2"/>
        <v>0.29000000000000004</v>
      </c>
      <c r="D17" s="33">
        <f t="shared" si="1"/>
        <v>9.8295025140952532</v>
      </c>
    </row>
    <row r="18" spans="3:4" x14ac:dyDescent="0.25">
      <c r="C18" s="34">
        <f t="shared" si="2"/>
        <v>0.32000000000000006</v>
      </c>
      <c r="D18" s="33">
        <f t="shared" si="1"/>
        <v>2.5103948745320963</v>
      </c>
    </row>
    <row r="19" spans="3:4" x14ac:dyDescent="0.25">
      <c r="C19" s="34">
        <f t="shared" si="2"/>
        <v>0.35000000000000009</v>
      </c>
      <c r="D19" s="33">
        <f t="shared" si="1"/>
        <v>-4.2350609004574551</v>
      </c>
    </row>
    <row r="20" spans="3:4" x14ac:dyDescent="0.25">
      <c r="C20" s="34">
        <f t="shared" si="2"/>
        <v>0.38000000000000012</v>
      </c>
      <c r="D20" s="33">
        <f t="shared" si="1"/>
        <v>-10.466287050746359</v>
      </c>
    </row>
    <row r="21" spans="3:4" x14ac:dyDescent="0.25">
      <c r="C21" s="34">
        <f t="shared" si="2"/>
        <v>0.41000000000000014</v>
      </c>
      <c r="D21" s="33">
        <f t="shared" si="1"/>
        <v>-16.235235142787047</v>
      </c>
    </row>
    <row r="22" spans="3:4" x14ac:dyDescent="0.25">
      <c r="C22" s="34">
        <f t="shared" si="2"/>
        <v>0.44000000000000017</v>
      </c>
      <c r="D22" s="33">
        <f t="shared" si="1"/>
        <v>-21.587475946883131</v>
      </c>
    </row>
    <row r="23" spans="3:4" x14ac:dyDescent="0.25">
      <c r="C23" s="34">
        <f t="shared" si="2"/>
        <v>0.4700000000000002</v>
      </c>
      <c r="D23" s="33">
        <f t="shared" si="1"/>
        <v>-26.563109902816137</v>
      </c>
    </row>
    <row r="24" spans="3:4" x14ac:dyDescent="0.25">
      <c r="C24" s="34">
        <f t="shared" si="2"/>
        <v>0.50000000000000022</v>
      </c>
      <c r="D24" s="33">
        <f t="shared" si="1"/>
        <v>-31.197530864197574</v>
      </c>
    </row>
    <row r="25" spans="3:4" x14ac:dyDescent="0.25">
      <c r="C25" s="34">
        <f t="shared" si="2"/>
        <v>0.53000000000000025</v>
      </c>
      <c r="D25" s="33">
        <f t="shared" si="1"/>
        <v>-35.522069311342079</v>
      </c>
    </row>
    <row r="26" spans="3:4" x14ac:dyDescent="0.25">
      <c r="C26" s="34">
        <f t="shared" si="2"/>
        <v>0.56000000000000028</v>
      </c>
      <c r="D26" s="33">
        <f t="shared" si="1"/>
        <v>-39.564536117411294</v>
      </c>
    </row>
    <row r="27" spans="3:4" x14ac:dyDescent="0.25">
      <c r="C27" s="34">
        <f t="shared" si="2"/>
        <v>0.5900000000000003</v>
      </c>
      <c r="D27" s="33">
        <f t="shared" si="1"/>
        <v>-43.349683922397048</v>
      </c>
    </row>
    <row r="28" spans="3:4" x14ac:dyDescent="0.25">
      <c r="C28" s="34">
        <f t="shared" si="2"/>
        <v>0.62000000000000033</v>
      </c>
      <c r="D28" s="33">
        <f t="shared" si="1"/>
        <v>-46.899599971853874</v>
      </c>
    </row>
  </sheetData>
  <mergeCells count="1">
    <mergeCell ref="D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1B0E-AF89-4A4D-BA35-0964679B4C41}">
  <dimension ref="B3:F11"/>
  <sheetViews>
    <sheetView workbookViewId="0">
      <selection activeCell="G33" sqref="G33"/>
    </sheetView>
  </sheetViews>
  <sheetFormatPr defaultRowHeight="15" x14ac:dyDescent="0.25"/>
  <cols>
    <col min="4" max="4" width="9.42578125" bestFit="1" customWidth="1"/>
    <col min="6" max="6" width="9.42578125" bestFit="1" customWidth="1"/>
  </cols>
  <sheetData>
    <row r="3" spans="2:6" x14ac:dyDescent="0.25">
      <c r="B3" s="2" t="s">
        <v>9</v>
      </c>
      <c r="C3" s="3" t="s">
        <v>7</v>
      </c>
      <c r="D3" s="2" t="s">
        <v>25</v>
      </c>
      <c r="E3" s="3" t="s">
        <v>8</v>
      </c>
      <c r="F3" s="2" t="s">
        <v>25</v>
      </c>
    </row>
    <row r="4" spans="2:6" x14ac:dyDescent="0.25">
      <c r="B4" s="2" t="s">
        <v>15</v>
      </c>
      <c r="C4" s="14">
        <v>-100000</v>
      </c>
      <c r="D4" s="35">
        <v>7.0000000000000007E-2</v>
      </c>
      <c r="E4" s="14">
        <v>-100000</v>
      </c>
      <c r="F4" s="35">
        <v>7.0000000000000007E-2</v>
      </c>
    </row>
    <row r="5" spans="2:6" x14ac:dyDescent="0.25">
      <c r="B5" s="2">
        <v>1</v>
      </c>
      <c r="C5" s="1">
        <v>10000</v>
      </c>
      <c r="D5" s="1">
        <f>C5/(1+$D$4)^B5</f>
        <v>9345.7943925233631</v>
      </c>
      <c r="E5" s="1">
        <v>40000</v>
      </c>
      <c r="F5" s="1">
        <f>E5/(1+$F$4)^B5</f>
        <v>37383.177570093452</v>
      </c>
    </row>
    <row r="6" spans="2:6" x14ac:dyDescent="0.25">
      <c r="B6" s="2">
        <v>2</v>
      </c>
      <c r="C6" s="1">
        <v>20000</v>
      </c>
      <c r="D6" s="1">
        <f t="shared" ref="D6:D9" si="0">C6/(1+$D$4)^B6</f>
        <v>17468.774565464231</v>
      </c>
      <c r="E6" s="1">
        <v>30000</v>
      </c>
      <c r="F6" s="1">
        <f t="shared" ref="F6:F9" si="1">E6/(1+$F$4)^B6</f>
        <v>26203.161848196349</v>
      </c>
    </row>
    <row r="7" spans="2:6" x14ac:dyDescent="0.25">
      <c r="B7" s="2">
        <v>3</v>
      </c>
      <c r="C7" s="1">
        <v>30000</v>
      </c>
      <c r="D7" s="1">
        <f t="shared" si="0"/>
        <v>24488.936306725558</v>
      </c>
      <c r="E7" s="1">
        <v>20000</v>
      </c>
      <c r="F7" s="1">
        <f t="shared" si="1"/>
        <v>16325.957537817039</v>
      </c>
    </row>
    <row r="8" spans="2:6" x14ac:dyDescent="0.25">
      <c r="B8" s="2">
        <v>4</v>
      </c>
      <c r="C8" s="1">
        <v>40000</v>
      </c>
      <c r="D8" s="1">
        <f t="shared" si="0"/>
        <v>30515.808481901007</v>
      </c>
      <c r="E8" s="1">
        <v>10000</v>
      </c>
      <c r="F8" s="1">
        <f t="shared" si="1"/>
        <v>7628.9521204752518</v>
      </c>
    </row>
    <row r="9" spans="2:6" x14ac:dyDescent="0.25">
      <c r="B9" s="2">
        <v>5</v>
      </c>
      <c r="C9" s="1">
        <v>20000</v>
      </c>
      <c r="D9" s="1">
        <f t="shared" si="0"/>
        <v>14259.723589673367</v>
      </c>
      <c r="E9" s="1">
        <v>20000</v>
      </c>
      <c r="F9" s="1">
        <f t="shared" si="1"/>
        <v>14259.723589673367</v>
      </c>
    </row>
    <row r="11" spans="2:6" ht="18.75" x14ac:dyDescent="0.3">
      <c r="B11" s="37" t="s">
        <v>10</v>
      </c>
      <c r="C11" s="18"/>
      <c r="D11" s="36">
        <f>SUM(D5:D9)+C4</f>
        <v>-3920.9626637124748</v>
      </c>
      <c r="E11" s="18"/>
      <c r="F11" s="36">
        <f>SUM(F5:F9)+E4</f>
        <v>1800.9726662554604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C216-6777-4404-8C6E-EF0B286AD58D}">
  <dimension ref="C3:G26"/>
  <sheetViews>
    <sheetView workbookViewId="0">
      <selection activeCell="J10" sqref="J10"/>
    </sheetView>
  </sheetViews>
  <sheetFormatPr defaultRowHeight="15" x14ac:dyDescent="0.25"/>
  <cols>
    <col min="5" max="5" width="9.42578125" bestFit="1" customWidth="1"/>
    <col min="7" max="7" width="10.85546875" bestFit="1" customWidth="1"/>
  </cols>
  <sheetData>
    <row r="3" spans="3:7" x14ac:dyDescent="0.25">
      <c r="C3" s="2" t="s">
        <v>9</v>
      </c>
      <c r="D3" s="3" t="s">
        <v>7</v>
      </c>
      <c r="E3" s="2" t="s">
        <v>25</v>
      </c>
      <c r="F3" s="3" t="s">
        <v>8</v>
      </c>
      <c r="G3" s="2" t="s">
        <v>25</v>
      </c>
    </row>
    <row r="4" spans="3:7" x14ac:dyDescent="0.25">
      <c r="C4" s="2" t="s">
        <v>15</v>
      </c>
      <c r="D4" s="14">
        <v>-14000</v>
      </c>
      <c r="E4" s="35">
        <v>7.0000000000000007E-2</v>
      </c>
      <c r="F4" s="14">
        <v>-21000</v>
      </c>
      <c r="G4" s="35">
        <v>7.0000000000000007E-2</v>
      </c>
    </row>
    <row r="5" spans="3:7" x14ac:dyDescent="0.25">
      <c r="C5" s="2">
        <v>1</v>
      </c>
      <c r="D5" s="1">
        <v>3000</v>
      </c>
      <c r="E5" s="1">
        <f>D5/(1+$E$4)^C5</f>
        <v>2803.7383177570091</v>
      </c>
      <c r="F5" s="1">
        <v>3000</v>
      </c>
      <c r="G5" s="1">
        <f>F5/(1+$G$4)^C5</f>
        <v>2803.7383177570091</v>
      </c>
    </row>
    <row r="6" spans="3:7" x14ac:dyDescent="0.25">
      <c r="C6" s="2">
        <v>2</v>
      </c>
      <c r="D6" s="1">
        <v>3000</v>
      </c>
      <c r="E6" s="1">
        <f t="shared" ref="E6:E11" si="0">D6/(1+$E$4)^C6</f>
        <v>2620.3161848196351</v>
      </c>
      <c r="F6" s="1">
        <v>3000</v>
      </c>
      <c r="G6" s="1">
        <f t="shared" ref="G6:G24" si="1">F6/(1+$G$4)^C6</f>
        <v>2620.3161848196351</v>
      </c>
    </row>
    <row r="7" spans="3:7" x14ac:dyDescent="0.25">
      <c r="C7" s="2">
        <v>3</v>
      </c>
      <c r="D7" s="1">
        <v>3000</v>
      </c>
      <c r="E7" s="1">
        <f t="shared" si="0"/>
        <v>2448.8936306725559</v>
      </c>
      <c r="F7" s="1">
        <v>3000</v>
      </c>
      <c r="G7" s="1">
        <f t="shared" si="1"/>
        <v>2448.8936306725559</v>
      </c>
    </row>
    <row r="8" spans="3:7" x14ac:dyDescent="0.25">
      <c r="C8" s="2">
        <v>4</v>
      </c>
      <c r="D8" s="1">
        <v>3000</v>
      </c>
      <c r="E8" s="1">
        <f t="shared" si="0"/>
        <v>2288.6856361425757</v>
      </c>
      <c r="F8" s="1">
        <v>3000</v>
      </c>
      <c r="G8" s="1">
        <f t="shared" si="1"/>
        <v>2288.6856361425757</v>
      </c>
    </row>
    <row r="9" spans="3:7" x14ac:dyDescent="0.25">
      <c r="C9" s="2">
        <v>5</v>
      </c>
      <c r="D9" s="1">
        <v>3000</v>
      </c>
      <c r="E9" s="1">
        <f t="shared" si="0"/>
        <v>2138.9585384510051</v>
      </c>
      <c r="F9" s="1">
        <v>3000</v>
      </c>
      <c r="G9" s="1">
        <f t="shared" si="1"/>
        <v>2138.9585384510051</v>
      </c>
    </row>
    <row r="10" spans="3:7" x14ac:dyDescent="0.25">
      <c r="C10" s="2">
        <v>6</v>
      </c>
      <c r="D10" s="1">
        <v>3000</v>
      </c>
      <c r="E10" s="1">
        <f t="shared" si="0"/>
        <v>1999.0266714495376</v>
      </c>
      <c r="F10" s="1">
        <v>3000</v>
      </c>
      <c r="G10" s="1">
        <f t="shared" si="1"/>
        <v>1999.0266714495376</v>
      </c>
    </row>
    <row r="11" spans="3:7" x14ac:dyDescent="0.25">
      <c r="C11" s="2">
        <v>7</v>
      </c>
      <c r="D11" s="1">
        <v>7000</v>
      </c>
      <c r="E11" s="1">
        <f t="shared" si="0"/>
        <v>4359.2481931921375</v>
      </c>
      <c r="F11" s="1">
        <v>3000</v>
      </c>
      <c r="G11" s="1">
        <f t="shared" si="1"/>
        <v>1868.2492256537732</v>
      </c>
    </row>
    <row r="12" spans="3:7" x14ac:dyDescent="0.25">
      <c r="C12" s="2">
        <v>8</v>
      </c>
      <c r="D12" s="1"/>
      <c r="F12" s="1">
        <v>3000</v>
      </c>
      <c r="G12" s="1">
        <f t="shared" si="1"/>
        <v>1746.0273136951153</v>
      </c>
    </row>
    <row r="13" spans="3:7" x14ac:dyDescent="0.25">
      <c r="C13" s="2">
        <v>9</v>
      </c>
      <c r="D13" s="1"/>
      <c r="F13" s="1">
        <v>3000</v>
      </c>
      <c r="G13" s="1">
        <f t="shared" si="1"/>
        <v>1631.801227752444</v>
      </c>
    </row>
    <row r="14" spans="3:7" x14ac:dyDescent="0.25">
      <c r="C14" s="2">
        <v>10</v>
      </c>
      <c r="D14" s="1"/>
      <c r="F14" s="1">
        <v>3000</v>
      </c>
      <c r="G14" s="1">
        <f t="shared" si="1"/>
        <v>1525.0478764041534</v>
      </c>
    </row>
    <row r="15" spans="3:7" x14ac:dyDescent="0.25">
      <c r="C15" s="2">
        <v>11</v>
      </c>
      <c r="D15" s="1"/>
      <c r="F15" s="1">
        <v>3000</v>
      </c>
      <c r="G15" s="1">
        <f t="shared" si="1"/>
        <v>1425.27838916276</v>
      </c>
    </row>
    <row r="16" spans="3:7" x14ac:dyDescent="0.25">
      <c r="C16" s="2">
        <v>12</v>
      </c>
      <c r="D16" s="1"/>
      <c r="F16" s="1">
        <v>3000</v>
      </c>
      <c r="G16" s="1">
        <f t="shared" si="1"/>
        <v>1332.0358777222059</v>
      </c>
    </row>
    <row r="17" spans="3:7" x14ac:dyDescent="0.25">
      <c r="C17" s="2">
        <v>13</v>
      </c>
      <c r="D17" s="1"/>
      <c r="F17" s="1">
        <v>3000</v>
      </c>
      <c r="G17" s="1">
        <f t="shared" si="1"/>
        <v>1244.8933436656127</v>
      </c>
    </row>
    <row r="18" spans="3:7" x14ac:dyDescent="0.25">
      <c r="C18" s="2">
        <v>14</v>
      </c>
      <c r="D18" s="1"/>
      <c r="F18" s="1">
        <v>3000</v>
      </c>
      <c r="G18" s="1">
        <f t="shared" si="1"/>
        <v>1163.4517230519748</v>
      </c>
    </row>
    <row r="19" spans="3:7" x14ac:dyDescent="0.25">
      <c r="C19" s="2">
        <v>15</v>
      </c>
      <c r="D19" s="1"/>
      <c r="F19" s="1">
        <v>3000</v>
      </c>
      <c r="G19" s="1">
        <f t="shared" si="1"/>
        <v>1087.3380589270789</v>
      </c>
    </row>
    <row r="20" spans="3:7" x14ac:dyDescent="0.25">
      <c r="C20" s="2">
        <v>16</v>
      </c>
      <c r="D20" s="1"/>
      <c r="F20" s="1">
        <v>3000</v>
      </c>
      <c r="G20" s="1">
        <f t="shared" si="1"/>
        <v>1016.2037933897936</v>
      </c>
    </row>
    <row r="21" spans="3:7" x14ac:dyDescent="0.25">
      <c r="C21" s="2">
        <v>17</v>
      </c>
      <c r="D21" s="1"/>
      <c r="F21" s="1">
        <v>3000</v>
      </c>
      <c r="G21" s="1">
        <f t="shared" si="1"/>
        <v>949.72317139233041</v>
      </c>
    </row>
    <row r="22" spans="3:7" x14ac:dyDescent="0.25">
      <c r="C22" s="2">
        <v>18</v>
      </c>
      <c r="D22" s="1"/>
      <c r="F22" s="1">
        <v>3000</v>
      </c>
      <c r="G22" s="1">
        <f t="shared" si="1"/>
        <v>887.59174896479476</v>
      </c>
    </row>
    <row r="23" spans="3:7" x14ac:dyDescent="0.25">
      <c r="C23" s="2">
        <v>19</v>
      </c>
      <c r="D23" s="1"/>
      <c r="F23" s="1">
        <v>3000</v>
      </c>
      <c r="G23" s="1">
        <f t="shared" si="1"/>
        <v>829.52499903251851</v>
      </c>
    </row>
    <row r="24" spans="3:7" x14ac:dyDescent="0.25">
      <c r="C24" s="2">
        <v>20</v>
      </c>
      <c r="D24" s="1"/>
      <c r="F24" s="1">
        <v>3000</v>
      </c>
      <c r="G24" s="1">
        <f t="shared" si="1"/>
        <v>775.2570084416061</v>
      </c>
    </row>
    <row r="26" spans="3:7" ht="18.75" x14ac:dyDescent="0.3">
      <c r="C26" s="37" t="s">
        <v>10</v>
      </c>
      <c r="D26" s="18"/>
      <c r="E26" s="36">
        <f>SUM(E5:E11)+D4</f>
        <v>4658.8671724844535</v>
      </c>
      <c r="F26" s="18"/>
      <c r="G26" s="36">
        <f>SUM(G5:G24)+F4</f>
        <v>10782.042736548476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EB9D-40F8-4942-8B73-939C90BC7AA5}">
  <dimension ref="C1:H28"/>
  <sheetViews>
    <sheetView workbookViewId="0">
      <selection activeCell="G28" sqref="G28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38</v>
      </c>
      <c r="D2" s="47" t="s">
        <v>9</v>
      </c>
      <c r="E2" s="47"/>
      <c r="F2" s="47"/>
      <c r="G2" s="47"/>
      <c r="H2" s="47"/>
    </row>
    <row r="3" spans="3:8" x14ac:dyDescent="0.25">
      <c r="C3" s="38">
        <v>0.33088456030695312</v>
      </c>
      <c r="D3" s="2">
        <v>0</v>
      </c>
      <c r="E3" s="2">
        <v>1</v>
      </c>
      <c r="F3" s="2">
        <v>2</v>
      </c>
      <c r="G3" s="2">
        <v>3</v>
      </c>
      <c r="H3" s="2">
        <v>4</v>
      </c>
    </row>
    <row r="4" spans="3:8" x14ac:dyDescent="0.25">
      <c r="C4" s="31" t="s">
        <v>18</v>
      </c>
      <c r="D4" s="26">
        <v>-145</v>
      </c>
      <c r="E4" s="26">
        <v>71</v>
      </c>
      <c r="F4" s="26">
        <v>74</v>
      </c>
      <c r="G4" s="26">
        <v>80</v>
      </c>
      <c r="H4" s="26">
        <v>50</v>
      </c>
    </row>
    <row r="5" spans="3:8" x14ac:dyDescent="0.25">
      <c r="C5" s="31" t="s">
        <v>25</v>
      </c>
      <c r="D5" s="27">
        <f>SUM(E5:H5)</f>
        <v>145.0000033119195</v>
      </c>
      <c r="E5" s="28">
        <f>E4/(1+$C$3)^E3</f>
        <v>53.34797781681732</v>
      </c>
      <c r="F5" s="28">
        <f t="shared" ref="F5:H5" si="0">F4/(1+$C$3)^F3</f>
        <v>41.778317506175128</v>
      </c>
      <c r="G5" s="28">
        <f t="shared" si="0"/>
        <v>33.936638835833747</v>
      </c>
      <c r="H5" s="28">
        <f t="shared" si="0"/>
        <v>15.93706915309331</v>
      </c>
    </row>
    <row r="6" spans="3:8" x14ac:dyDescent="0.25">
      <c r="C6" s="32" t="s">
        <v>10</v>
      </c>
      <c r="D6" s="29">
        <f>D5+D4</f>
        <v>3.3119194995379075E-6</v>
      </c>
      <c r="E6" s="26"/>
      <c r="F6" s="26"/>
      <c r="G6" s="26"/>
      <c r="H6" s="26"/>
    </row>
    <row r="8" spans="3:8" x14ac:dyDescent="0.25">
      <c r="C8" s="17" t="s">
        <v>37</v>
      </c>
      <c r="D8" s="17" t="s">
        <v>10</v>
      </c>
    </row>
    <row r="9" spans="3:8" x14ac:dyDescent="0.25">
      <c r="C9" s="34">
        <v>0.05</v>
      </c>
      <c r="D9" s="33">
        <f>NPV(C9,$E$4:$H$4)+$D$4</f>
        <v>99.981360647055453</v>
      </c>
    </row>
    <row r="10" spans="3:8" x14ac:dyDescent="0.25">
      <c r="C10" s="34">
        <f>C9+0.03</f>
        <v>0.08</v>
      </c>
      <c r="D10" s="33">
        <f t="shared" ref="D10:D28" si="1">NPV(C10,$E$4:$H$4)+$D$4</f>
        <v>84.441885364508948</v>
      </c>
    </row>
    <row r="11" spans="3:8" x14ac:dyDescent="0.25">
      <c r="C11" s="34">
        <f t="shared" ref="C11:C18" si="2">C10+0.03</f>
        <v>0.11</v>
      </c>
      <c r="D11" s="33">
        <f t="shared" si="1"/>
        <v>70.455883235350058</v>
      </c>
    </row>
    <row r="12" spans="3:8" x14ac:dyDescent="0.25">
      <c r="C12" s="34">
        <f t="shared" si="2"/>
        <v>0.14000000000000001</v>
      </c>
      <c r="D12" s="33">
        <f t="shared" si="1"/>
        <v>57.823034025858817</v>
      </c>
    </row>
    <row r="13" spans="3:8" x14ac:dyDescent="0.25">
      <c r="C13" s="34">
        <f t="shared" si="2"/>
        <v>0.17</v>
      </c>
      <c r="D13" s="33">
        <f t="shared" si="1"/>
        <v>46.373910385993867</v>
      </c>
    </row>
    <row r="14" spans="3:8" x14ac:dyDescent="0.25">
      <c r="C14" s="34">
        <f t="shared" si="2"/>
        <v>0.2</v>
      </c>
      <c r="D14" s="33">
        <f t="shared" si="1"/>
        <v>35.964506172839521</v>
      </c>
    </row>
    <row r="15" spans="3:8" x14ac:dyDescent="0.25">
      <c r="C15" s="34">
        <f t="shared" si="2"/>
        <v>0.23</v>
      </c>
      <c r="D15" s="33">
        <f t="shared" si="1"/>
        <v>26.471849683005331</v>
      </c>
    </row>
    <row r="16" spans="3:8" x14ac:dyDescent="0.25">
      <c r="C16" s="34">
        <f t="shared" si="2"/>
        <v>0.26</v>
      </c>
      <c r="D16" s="33">
        <f t="shared" si="1"/>
        <v>17.79046523380589</v>
      </c>
    </row>
    <row r="17" spans="3:4" x14ac:dyDescent="0.25">
      <c r="C17" s="34">
        <f t="shared" si="2"/>
        <v>0.29000000000000004</v>
      </c>
      <c r="D17" s="33">
        <f t="shared" si="1"/>
        <v>9.8295025140952532</v>
      </c>
    </row>
    <row r="18" spans="3:4" x14ac:dyDescent="0.25">
      <c r="C18" s="34">
        <f t="shared" si="2"/>
        <v>0.32000000000000006</v>
      </c>
      <c r="D18" s="33">
        <f t="shared" si="1"/>
        <v>2.5103948745320963</v>
      </c>
    </row>
    <row r="19" spans="3:4" x14ac:dyDescent="0.25">
      <c r="C19" s="39">
        <f>C3</f>
        <v>0.33088456030695312</v>
      </c>
      <c r="D19" s="40">
        <f t="shared" si="1"/>
        <v>3.3119194995379075E-6</v>
      </c>
    </row>
    <row r="20" spans="3:4" x14ac:dyDescent="0.25">
      <c r="C20" s="34">
        <f>C18+0.03</f>
        <v>0.35000000000000009</v>
      </c>
      <c r="D20" s="33">
        <f t="shared" si="1"/>
        <v>-4.2350609004574551</v>
      </c>
    </row>
    <row r="21" spans="3:4" x14ac:dyDescent="0.25">
      <c r="C21" s="34">
        <f t="shared" ref="C21:C28" si="3">C19+0.03</f>
        <v>0.36088456030695315</v>
      </c>
      <c r="D21" s="33">
        <f t="shared" si="1"/>
        <v>-6.5524296959273443</v>
      </c>
    </row>
    <row r="22" spans="3:4" x14ac:dyDescent="0.25">
      <c r="C22" s="34">
        <f t="shared" si="3"/>
        <v>0.38000000000000012</v>
      </c>
      <c r="D22" s="33">
        <f t="shared" si="1"/>
        <v>-10.466287050746359</v>
      </c>
    </row>
    <row r="23" spans="3:4" x14ac:dyDescent="0.25">
      <c r="C23" s="34">
        <f t="shared" si="3"/>
        <v>0.39088456030695318</v>
      </c>
      <c r="D23" s="33">
        <f t="shared" si="1"/>
        <v>-12.610284109732646</v>
      </c>
    </row>
    <row r="24" spans="3:4" x14ac:dyDescent="0.25">
      <c r="C24" s="34">
        <f t="shared" si="3"/>
        <v>0.41000000000000014</v>
      </c>
      <c r="D24" s="33">
        <f t="shared" si="1"/>
        <v>-16.235235142787047</v>
      </c>
    </row>
    <row r="25" spans="3:4" x14ac:dyDescent="0.25">
      <c r="C25" s="34">
        <f t="shared" si="3"/>
        <v>0.4208845603069532</v>
      </c>
      <c r="D25" s="33">
        <f t="shared" si="1"/>
        <v>-18.223080652799567</v>
      </c>
    </row>
    <row r="26" spans="3:4" x14ac:dyDescent="0.25">
      <c r="C26" s="34">
        <f t="shared" si="3"/>
        <v>0.44000000000000017</v>
      </c>
      <c r="D26" s="33">
        <f t="shared" si="1"/>
        <v>-21.587475946883131</v>
      </c>
    </row>
    <row r="27" spans="3:4" x14ac:dyDescent="0.25">
      <c r="C27" s="34">
        <f t="shared" si="3"/>
        <v>0.45088456030695323</v>
      </c>
      <c r="D27" s="33">
        <f t="shared" si="1"/>
        <v>-23.434308449791189</v>
      </c>
    </row>
    <row r="28" spans="3:4" x14ac:dyDescent="0.25">
      <c r="C28" s="34">
        <f t="shared" si="3"/>
        <v>0.4700000000000002</v>
      </c>
      <c r="D28" s="33">
        <f t="shared" si="1"/>
        <v>-26.563109902816137</v>
      </c>
    </row>
  </sheetData>
  <mergeCells count="1">
    <mergeCell ref="D2:H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578C-0817-42A1-AE63-1F57B7D26211}">
  <dimension ref="C1:H157"/>
  <sheetViews>
    <sheetView topLeftCell="A126" workbookViewId="0">
      <selection activeCell="C8" sqref="C8:D157"/>
    </sheetView>
  </sheetViews>
  <sheetFormatPr defaultRowHeight="15" x14ac:dyDescent="0.25"/>
  <cols>
    <col min="3" max="3" width="12.85546875" customWidth="1"/>
    <col min="4" max="4" width="12.7109375" customWidth="1"/>
    <col min="5" max="5" width="13.28515625" customWidth="1"/>
    <col min="6" max="6" width="12.28515625" customWidth="1"/>
    <col min="7" max="7" width="13.5703125" customWidth="1"/>
    <col min="8" max="8" width="13.140625" customWidth="1"/>
  </cols>
  <sheetData>
    <row r="1" spans="3:8" ht="15.75" thickBot="1" x14ac:dyDescent="0.3"/>
    <row r="2" spans="3:8" x14ac:dyDescent="0.25">
      <c r="C2" s="25" t="s">
        <v>6</v>
      </c>
      <c r="D2" s="47" t="s">
        <v>9</v>
      </c>
      <c r="E2" s="47"/>
      <c r="F2" s="47"/>
      <c r="G2" s="47"/>
      <c r="H2" s="47"/>
    </row>
    <row r="3" spans="3:8" x14ac:dyDescent="0.25">
      <c r="C3" s="38">
        <v>0.2</v>
      </c>
      <c r="D3" s="2">
        <v>0</v>
      </c>
      <c r="E3" s="2">
        <v>1</v>
      </c>
      <c r="F3" s="2">
        <v>2</v>
      </c>
      <c r="G3" s="2"/>
      <c r="H3" s="2"/>
    </row>
    <row r="4" spans="3:8" x14ac:dyDescent="0.25">
      <c r="C4" s="31" t="s">
        <v>18</v>
      </c>
      <c r="D4" s="26">
        <v>-15</v>
      </c>
      <c r="E4" s="26">
        <v>25</v>
      </c>
      <c r="F4" s="26">
        <v>-5</v>
      </c>
      <c r="G4" s="26"/>
      <c r="H4" s="26"/>
    </row>
    <row r="5" spans="3:8" x14ac:dyDescent="0.25">
      <c r="C5" s="31" t="s">
        <v>25</v>
      </c>
      <c r="D5" s="27">
        <f>SUM(E5:H5)</f>
        <v>17.361111111111114</v>
      </c>
      <c r="E5" s="28">
        <f>E4/(1+$C$3)^E3</f>
        <v>20.833333333333336</v>
      </c>
      <c r="F5" s="28">
        <f t="shared" ref="F5" si="0">F4/(1+$C$3)^F3</f>
        <v>-3.4722222222222223</v>
      </c>
      <c r="G5" s="28"/>
      <c r="H5" s="28"/>
    </row>
    <row r="6" spans="3:8" x14ac:dyDescent="0.25">
      <c r="C6" s="32" t="s">
        <v>10</v>
      </c>
      <c r="D6" s="29">
        <f>D5+D4</f>
        <v>2.3611111111111143</v>
      </c>
      <c r="E6" s="26"/>
      <c r="F6" s="26"/>
      <c r="G6" s="26"/>
      <c r="H6" s="26"/>
    </row>
    <row r="8" spans="3:8" x14ac:dyDescent="0.25">
      <c r="C8" s="17" t="s">
        <v>37</v>
      </c>
      <c r="D8" s="17" t="s">
        <v>10</v>
      </c>
    </row>
    <row r="9" spans="3:8" x14ac:dyDescent="0.25">
      <c r="C9" s="34">
        <v>-0.8</v>
      </c>
      <c r="D9" s="33">
        <f>NPV(C9,$E$4:$F$4)+$D$4</f>
        <v>-15.000000000000036</v>
      </c>
    </row>
    <row r="10" spans="3:8" x14ac:dyDescent="0.25">
      <c r="C10" s="34">
        <v>-0.79</v>
      </c>
      <c r="D10" s="33">
        <f t="shared" ref="D10:D73" si="1">NPV(C10,$E$4:$F$4)+$D$4</f>
        <v>-9.3310657596372071</v>
      </c>
    </row>
    <row r="11" spans="3:8" x14ac:dyDescent="0.25">
      <c r="C11" s="34">
        <v>-0.78</v>
      </c>
      <c r="D11" s="33">
        <f t="shared" si="1"/>
        <v>-4.6694214876033175</v>
      </c>
    </row>
    <row r="12" spans="3:8" x14ac:dyDescent="0.25">
      <c r="C12" s="34">
        <v>-0.77</v>
      </c>
      <c r="D12" s="33">
        <f t="shared" si="1"/>
        <v>-0.8223062381852575</v>
      </c>
    </row>
    <row r="13" spans="3:8" x14ac:dyDescent="0.25">
      <c r="C13" s="34">
        <v>-0.76</v>
      </c>
      <c r="D13" s="33">
        <f t="shared" si="1"/>
        <v>2.3611111111111036</v>
      </c>
    </row>
    <row r="14" spans="3:8" x14ac:dyDescent="0.25">
      <c r="C14" s="34">
        <v>-0.75</v>
      </c>
      <c r="D14" s="33">
        <f t="shared" si="1"/>
        <v>5</v>
      </c>
    </row>
    <row r="15" spans="3:8" x14ac:dyDescent="0.25">
      <c r="C15" s="34">
        <v>-0.74</v>
      </c>
      <c r="D15" s="33">
        <f t="shared" si="1"/>
        <v>7.1893491124260365</v>
      </c>
    </row>
    <row r="16" spans="3:8" x14ac:dyDescent="0.25">
      <c r="C16" s="34">
        <v>-0.73</v>
      </c>
      <c r="D16" s="33">
        <f t="shared" si="1"/>
        <v>9.0054869684499295</v>
      </c>
    </row>
    <row r="17" spans="3:4" x14ac:dyDescent="0.25">
      <c r="C17" s="34">
        <v>-0.72</v>
      </c>
      <c r="D17" s="33">
        <f t="shared" si="1"/>
        <v>10.510204081632661</v>
      </c>
    </row>
    <row r="18" spans="3:4" x14ac:dyDescent="0.25">
      <c r="C18" s="34">
        <v>-0.71</v>
      </c>
      <c r="D18" s="33">
        <f t="shared" si="1"/>
        <v>11.753864447086805</v>
      </c>
    </row>
    <row r="19" spans="3:4" x14ac:dyDescent="0.25">
      <c r="C19" s="34">
        <v>-0.7</v>
      </c>
      <c r="D19" s="33">
        <f t="shared" si="1"/>
        <v>12.777777777777782</v>
      </c>
    </row>
    <row r="20" spans="3:4" x14ac:dyDescent="0.25">
      <c r="C20" s="34">
        <v>-0.69</v>
      </c>
      <c r="D20" s="33">
        <f t="shared" si="1"/>
        <v>13.616024973985439</v>
      </c>
    </row>
    <row r="21" spans="3:4" x14ac:dyDescent="0.25">
      <c r="C21" s="34">
        <v>-0.68</v>
      </c>
      <c r="D21" s="33">
        <f t="shared" si="1"/>
        <v>14.296875</v>
      </c>
    </row>
    <row r="22" spans="3:4" x14ac:dyDescent="0.25">
      <c r="C22" s="34">
        <v>-0.67</v>
      </c>
      <c r="D22" s="33">
        <f t="shared" si="1"/>
        <v>14.843893480257112</v>
      </c>
    </row>
    <row r="23" spans="3:4" x14ac:dyDescent="0.25">
      <c r="C23" s="34">
        <v>-0.66</v>
      </c>
      <c r="D23" s="33">
        <f t="shared" si="1"/>
        <v>15.27681660899654</v>
      </c>
    </row>
    <row r="24" spans="3:4" x14ac:dyDescent="0.25">
      <c r="C24" s="34">
        <v>-0.65</v>
      </c>
      <c r="D24" s="33">
        <f t="shared" si="1"/>
        <v>15.612244897959183</v>
      </c>
    </row>
    <row r="25" spans="3:4" x14ac:dyDescent="0.25">
      <c r="C25" s="34">
        <v>-0.64</v>
      </c>
      <c r="D25" s="33">
        <f t="shared" si="1"/>
        <v>15.864197530864196</v>
      </c>
    </row>
    <row r="26" spans="3:4" x14ac:dyDescent="0.25">
      <c r="C26" s="34">
        <v>-0.63</v>
      </c>
      <c r="D26" s="33">
        <f t="shared" si="1"/>
        <v>16.044558071585097</v>
      </c>
    </row>
    <row r="27" spans="3:4" x14ac:dyDescent="0.25">
      <c r="C27" s="34">
        <v>-0.62</v>
      </c>
      <c r="D27" s="33">
        <f t="shared" si="1"/>
        <v>16.163434903047094</v>
      </c>
    </row>
    <row r="28" spans="3:4" x14ac:dyDescent="0.25">
      <c r="C28" s="34">
        <v>-0.61</v>
      </c>
      <c r="D28" s="33">
        <f t="shared" si="1"/>
        <v>16.229454306377384</v>
      </c>
    </row>
    <row r="29" spans="3:4" x14ac:dyDescent="0.25">
      <c r="C29" s="34">
        <v>-0.6</v>
      </c>
      <c r="D29" s="33">
        <f t="shared" si="1"/>
        <v>16.25</v>
      </c>
    </row>
    <row r="30" spans="3:4" x14ac:dyDescent="0.25">
      <c r="C30" s="34">
        <v>-0.59</v>
      </c>
      <c r="D30" s="33">
        <f t="shared" si="1"/>
        <v>16.231409875074363</v>
      </c>
    </row>
    <row r="31" spans="3:4" x14ac:dyDescent="0.25">
      <c r="C31" s="34">
        <v>-0.57999999999999996</v>
      </c>
      <c r="D31" s="33">
        <f t="shared" si="1"/>
        <v>16.179138321995467</v>
      </c>
    </row>
    <row r="32" spans="3:4" x14ac:dyDescent="0.25">
      <c r="C32" s="34">
        <v>-0.56999999999999995</v>
      </c>
      <c r="D32" s="33">
        <f t="shared" si="1"/>
        <v>16.097890751757706</v>
      </c>
    </row>
    <row r="33" spans="3:4" x14ac:dyDescent="0.25">
      <c r="C33" s="34">
        <v>-0.56000000000000005</v>
      </c>
      <c r="D33" s="33">
        <f t="shared" si="1"/>
        <v>15.991735537190085</v>
      </c>
    </row>
    <row r="34" spans="3:4" x14ac:dyDescent="0.25">
      <c r="C34" s="34">
        <v>-0.55000000000000004</v>
      </c>
      <c r="D34" s="33">
        <f t="shared" si="1"/>
        <v>15.864197530864196</v>
      </c>
    </row>
    <row r="35" spans="3:4" x14ac:dyDescent="0.25">
      <c r="C35" s="34">
        <v>-0.54</v>
      </c>
      <c r="D35" s="33">
        <f t="shared" si="1"/>
        <v>15.718336483931949</v>
      </c>
    </row>
    <row r="36" spans="3:4" x14ac:dyDescent="0.25">
      <c r="C36" s="34">
        <v>-0.53</v>
      </c>
      <c r="D36" s="33">
        <f t="shared" si="1"/>
        <v>15.556813037573566</v>
      </c>
    </row>
    <row r="37" spans="3:4" x14ac:dyDescent="0.25">
      <c r="C37" s="34">
        <v>-0.52</v>
      </c>
      <c r="D37" s="33">
        <f t="shared" si="1"/>
        <v>15.381944444444443</v>
      </c>
    </row>
    <row r="38" spans="3:4" x14ac:dyDescent="0.25">
      <c r="C38" s="34">
        <v>-0.51</v>
      </c>
      <c r="D38" s="33">
        <f t="shared" si="1"/>
        <v>15.195751770095793</v>
      </c>
    </row>
    <row r="39" spans="3:4" x14ac:dyDescent="0.25">
      <c r="C39" s="34">
        <v>-0.5</v>
      </c>
      <c r="D39" s="33">
        <f t="shared" si="1"/>
        <v>15</v>
      </c>
    </row>
    <row r="40" spans="3:4" x14ac:dyDescent="0.25">
      <c r="C40" s="34">
        <v>-0.49</v>
      </c>
      <c r="D40" s="33">
        <f t="shared" si="1"/>
        <v>14.796232218377547</v>
      </c>
    </row>
    <row r="41" spans="3:4" x14ac:dyDescent="0.25">
      <c r="C41" s="34">
        <v>-0.48</v>
      </c>
      <c r="D41" s="33">
        <f t="shared" si="1"/>
        <v>14.585798816568047</v>
      </c>
    </row>
    <row r="42" spans="3:4" x14ac:dyDescent="0.25">
      <c r="C42" s="34">
        <v>-0.47</v>
      </c>
      <c r="D42" s="33">
        <f t="shared" si="1"/>
        <v>14.369882520469918</v>
      </c>
    </row>
    <row r="43" spans="3:4" x14ac:dyDescent="0.25">
      <c r="C43" s="34">
        <v>-0.46</v>
      </c>
      <c r="D43" s="33">
        <f t="shared" si="1"/>
        <v>14.149519890260628</v>
      </c>
    </row>
    <row r="44" spans="3:4" x14ac:dyDescent="0.25">
      <c r="C44" s="34">
        <v>-0.45</v>
      </c>
      <c r="D44" s="33">
        <f t="shared" si="1"/>
        <v>13.925619834710744</v>
      </c>
    </row>
    <row r="45" spans="3:4" x14ac:dyDescent="0.25">
      <c r="C45" s="34">
        <v>-0.44</v>
      </c>
      <c r="D45" s="33">
        <f t="shared" si="1"/>
        <v>13.698979591836736</v>
      </c>
    </row>
    <row r="46" spans="3:4" x14ac:dyDescent="0.25">
      <c r="C46" s="34">
        <v>-0.43</v>
      </c>
      <c r="D46" s="33">
        <f t="shared" si="1"/>
        <v>13.470298553401044</v>
      </c>
    </row>
    <row r="47" spans="3:4" x14ac:dyDescent="0.25">
      <c r="C47" s="34">
        <v>-0.42</v>
      </c>
      <c r="D47" s="33">
        <f t="shared" si="1"/>
        <v>13.240190249702732</v>
      </c>
    </row>
    <row r="48" spans="3:4" x14ac:dyDescent="0.25">
      <c r="C48" s="34">
        <v>-0.41</v>
      </c>
      <c r="D48" s="33">
        <f t="shared" si="1"/>
        <v>13.009192760700948</v>
      </c>
    </row>
    <row r="49" spans="3:4" x14ac:dyDescent="0.25">
      <c r="C49" s="34">
        <v>-0.4</v>
      </c>
      <c r="D49" s="33">
        <f t="shared" si="1"/>
        <v>12.777777777777775</v>
      </c>
    </row>
    <row r="50" spans="3:4" x14ac:dyDescent="0.25">
      <c r="C50" s="34">
        <v>-0.39</v>
      </c>
      <c r="D50" s="33">
        <f t="shared" si="1"/>
        <v>12.54635850577802</v>
      </c>
    </row>
    <row r="51" spans="3:4" x14ac:dyDescent="0.25">
      <c r="C51" s="34">
        <v>-0.38</v>
      </c>
      <c r="D51" s="33">
        <f t="shared" si="1"/>
        <v>12.315296566077006</v>
      </c>
    </row>
    <row r="52" spans="3:4" x14ac:dyDescent="0.25">
      <c r="C52" s="34">
        <v>-0.37</v>
      </c>
      <c r="D52" s="33">
        <f t="shared" si="1"/>
        <v>12.08490803728899</v>
      </c>
    </row>
    <row r="53" spans="3:4" x14ac:dyDescent="0.25">
      <c r="C53" s="34">
        <v>-0.36</v>
      </c>
      <c r="D53" s="33">
        <f t="shared" si="1"/>
        <v>11.85546875</v>
      </c>
    </row>
    <row r="54" spans="3:4" x14ac:dyDescent="0.25">
      <c r="C54" s="34">
        <v>-0.35</v>
      </c>
      <c r="D54" s="33">
        <f t="shared" si="1"/>
        <v>11.627218934911241</v>
      </c>
    </row>
    <row r="55" spans="3:4" x14ac:dyDescent="0.25">
      <c r="C55" s="34">
        <v>-0.34</v>
      </c>
      <c r="D55" s="33">
        <f t="shared" si="1"/>
        <v>11.400367309458218</v>
      </c>
    </row>
    <row r="56" spans="3:4" x14ac:dyDescent="0.25">
      <c r="C56" s="34">
        <v>-0.33</v>
      </c>
      <c r="D56" s="33">
        <f t="shared" si="1"/>
        <v>11.175094675874362</v>
      </c>
    </row>
    <row r="57" spans="3:4" x14ac:dyDescent="0.25">
      <c r="C57" s="34">
        <v>-0.32</v>
      </c>
      <c r="D57" s="33">
        <f t="shared" si="1"/>
        <v>10.95155709342561</v>
      </c>
    </row>
    <row r="58" spans="3:4" x14ac:dyDescent="0.25">
      <c r="C58" s="34">
        <v>-0.31</v>
      </c>
      <c r="D58" s="33">
        <f t="shared" si="1"/>
        <v>10.729888678848983</v>
      </c>
    </row>
    <row r="59" spans="3:4" x14ac:dyDescent="0.25">
      <c r="C59" s="34">
        <v>-0.3</v>
      </c>
      <c r="D59" s="33">
        <f t="shared" si="1"/>
        <v>10.510204081632654</v>
      </c>
    </row>
    <row r="60" spans="3:4" x14ac:dyDescent="0.25">
      <c r="C60" s="34">
        <v>-0.28999999999999998</v>
      </c>
      <c r="D60" s="33">
        <f t="shared" si="1"/>
        <v>10.292600674469352</v>
      </c>
    </row>
    <row r="61" spans="3:4" x14ac:dyDescent="0.25">
      <c r="C61" s="34">
        <v>-0.28000000000000003</v>
      </c>
      <c r="D61" s="33">
        <f t="shared" si="1"/>
        <v>10.077160493827165</v>
      </c>
    </row>
    <row r="62" spans="3:4" x14ac:dyDescent="0.25">
      <c r="C62" s="34">
        <v>-0.27</v>
      </c>
      <c r="D62" s="33">
        <f t="shared" si="1"/>
        <v>9.8639519609682864</v>
      </c>
    </row>
    <row r="63" spans="3:4" x14ac:dyDescent="0.25">
      <c r="C63" s="34">
        <v>-0.26</v>
      </c>
      <c r="D63" s="33">
        <f t="shared" si="1"/>
        <v>9.6530314097881664</v>
      </c>
    </row>
    <row r="64" spans="3:4" x14ac:dyDescent="0.25">
      <c r="C64" s="34">
        <v>-0.25</v>
      </c>
      <c r="D64" s="33">
        <f t="shared" si="1"/>
        <v>9.4444444444444429</v>
      </c>
    </row>
    <row r="65" spans="3:4" x14ac:dyDescent="0.25">
      <c r="C65" s="34">
        <v>-0.24</v>
      </c>
      <c r="D65" s="33">
        <f t="shared" si="1"/>
        <v>9.2382271468144062</v>
      </c>
    </row>
    <row r="66" spans="3:4" x14ac:dyDescent="0.25">
      <c r="C66" s="34">
        <v>-0.23</v>
      </c>
      <c r="D66" s="33">
        <f t="shared" si="1"/>
        <v>9.0344071512902673</v>
      </c>
    </row>
    <row r="67" spans="3:4" x14ac:dyDescent="0.25">
      <c r="C67" s="34">
        <v>-0.22</v>
      </c>
      <c r="D67" s="33">
        <f t="shared" si="1"/>
        <v>8.8330046022353734</v>
      </c>
    </row>
    <row r="68" spans="3:4" x14ac:dyDescent="0.25">
      <c r="C68" s="34">
        <v>-0.21</v>
      </c>
      <c r="D68" s="33">
        <f t="shared" si="1"/>
        <v>8.6340330075308458</v>
      </c>
    </row>
    <row r="69" spans="3:4" x14ac:dyDescent="0.25">
      <c r="C69" s="34">
        <v>-0.2</v>
      </c>
      <c r="D69" s="33">
        <f t="shared" si="1"/>
        <v>8.4375</v>
      </c>
    </row>
    <row r="70" spans="3:4" x14ac:dyDescent="0.25">
      <c r="C70" s="34">
        <v>-0.19</v>
      </c>
      <c r="D70" s="33">
        <f t="shared" si="1"/>
        <v>8.2434080170705677</v>
      </c>
    </row>
    <row r="71" spans="3:4" x14ac:dyDescent="0.25">
      <c r="C71" s="34">
        <v>-0.18</v>
      </c>
      <c r="D71" s="33">
        <f t="shared" si="1"/>
        <v>8.0517549077929793</v>
      </c>
    </row>
    <row r="72" spans="3:4" x14ac:dyDescent="0.25">
      <c r="C72" s="34">
        <v>-0.17</v>
      </c>
      <c r="D72" s="33">
        <f t="shared" si="1"/>
        <v>7.8625344752503992</v>
      </c>
    </row>
    <row r="73" spans="3:4" x14ac:dyDescent="0.25">
      <c r="C73" s="34">
        <v>-0.16</v>
      </c>
      <c r="D73" s="33">
        <f t="shared" si="1"/>
        <v>7.6757369614512463</v>
      </c>
    </row>
    <row r="74" spans="3:4" x14ac:dyDescent="0.25">
      <c r="C74" s="34">
        <v>-0.15</v>
      </c>
      <c r="D74" s="33">
        <f t="shared" ref="D74:D137" si="2">NPV(C74,$E$4:$F$4)+$D$4</f>
        <v>7.4913494809688572</v>
      </c>
    </row>
    <row r="75" spans="3:4" x14ac:dyDescent="0.25">
      <c r="C75" s="34">
        <v>-0.14000000000000001</v>
      </c>
      <c r="D75" s="33">
        <f t="shared" si="2"/>
        <v>7.309356408869661</v>
      </c>
    </row>
    <row r="76" spans="3:4" x14ac:dyDescent="0.25">
      <c r="C76" s="34">
        <v>-0.13</v>
      </c>
      <c r="D76" s="33">
        <f t="shared" si="2"/>
        <v>7.1297397278372294</v>
      </c>
    </row>
    <row r="77" spans="3:4" x14ac:dyDescent="0.25">
      <c r="C77" s="34">
        <v>-0.12</v>
      </c>
      <c r="D77" s="33">
        <f t="shared" si="2"/>
        <v>6.9524793388429771</v>
      </c>
    </row>
    <row r="78" spans="3:4" x14ac:dyDescent="0.25">
      <c r="C78" s="34">
        <v>-0.11</v>
      </c>
      <c r="D78" s="33">
        <f t="shared" si="2"/>
        <v>6.7775533392248448</v>
      </c>
    </row>
    <row r="79" spans="3:4" x14ac:dyDescent="0.25">
      <c r="C79" s="34">
        <v>-0.1</v>
      </c>
      <c r="D79" s="33">
        <f t="shared" si="2"/>
        <v>6.6049382716049365</v>
      </c>
    </row>
    <row r="80" spans="3:4" x14ac:dyDescent="0.25">
      <c r="C80" s="34">
        <v>-0.09</v>
      </c>
      <c r="D80" s="33">
        <f t="shared" si="2"/>
        <v>6.4346093466972576</v>
      </c>
    </row>
    <row r="81" spans="3:4" x14ac:dyDescent="0.25">
      <c r="C81" s="34">
        <v>-0.08</v>
      </c>
      <c r="D81" s="33">
        <f t="shared" si="2"/>
        <v>6.2665406427221164</v>
      </c>
    </row>
    <row r="82" spans="3:4" x14ac:dyDescent="0.25">
      <c r="C82" s="34">
        <v>-7.0000000000000007E-2</v>
      </c>
      <c r="D82" s="33">
        <f t="shared" si="2"/>
        <v>6.1007052838478479</v>
      </c>
    </row>
    <row r="83" spans="3:4" x14ac:dyDescent="0.25">
      <c r="C83" s="34">
        <v>-5.9999999999999901E-2</v>
      </c>
      <c r="D83" s="33">
        <f t="shared" si="2"/>
        <v>5.9370755998189217</v>
      </c>
    </row>
    <row r="84" spans="3:4" x14ac:dyDescent="0.25">
      <c r="C84" s="34">
        <v>-4.9999999999998997E-2</v>
      </c>
      <c r="D84" s="33">
        <f t="shared" si="2"/>
        <v>5.7756232686980482</v>
      </c>
    </row>
    <row r="85" spans="3:4" x14ac:dyDescent="0.25">
      <c r="C85" s="34">
        <v>-3.9999999999999002E-2</v>
      </c>
      <c r="D85" s="33">
        <f t="shared" si="2"/>
        <v>5.6163194444444287</v>
      </c>
    </row>
    <row r="86" spans="3:4" x14ac:dyDescent="0.25">
      <c r="C86" s="34">
        <v>-2.9999999999999E-2</v>
      </c>
      <c r="D86" s="33">
        <f t="shared" si="2"/>
        <v>5.4591348708683007</v>
      </c>
    </row>
    <row r="87" spans="3:4" x14ac:dyDescent="0.25">
      <c r="C87" s="34">
        <v>-1.9999999999999001E-2</v>
      </c>
      <c r="D87" s="33">
        <f t="shared" si="2"/>
        <v>5.3040399833402603</v>
      </c>
    </row>
    <row r="88" spans="3:4" x14ac:dyDescent="0.25">
      <c r="C88" s="34">
        <v>-9.9999999999990097E-3</v>
      </c>
      <c r="D88" s="33">
        <f t="shared" si="2"/>
        <v>5.1510049994898353</v>
      </c>
    </row>
    <row r="89" spans="3:4" x14ac:dyDescent="0.25">
      <c r="C89" s="34">
        <v>9.9920072216264108E-16</v>
      </c>
      <c r="D89" s="33">
        <f t="shared" si="2"/>
        <v>4.9999999999999858</v>
      </c>
    </row>
    <row r="90" spans="3:4" x14ac:dyDescent="0.25">
      <c r="C90" s="34">
        <v>1.0000000000000999E-2</v>
      </c>
      <c r="D90" s="33">
        <f t="shared" si="2"/>
        <v>4.850995000490137</v>
      </c>
    </row>
    <row r="91" spans="3:4" x14ac:dyDescent="0.25">
      <c r="C91" s="34">
        <v>2.0000000000001E-2</v>
      </c>
      <c r="D91" s="33">
        <f t="shared" si="2"/>
        <v>4.7039600153786871</v>
      </c>
    </row>
    <row r="92" spans="3:4" x14ac:dyDescent="0.25">
      <c r="C92" s="34">
        <v>3.0000000000001002E-2</v>
      </c>
      <c r="D92" s="33">
        <f t="shared" si="2"/>
        <v>4.5588651145253891</v>
      </c>
    </row>
    <row r="93" spans="3:4" x14ac:dyDescent="0.25">
      <c r="C93" s="34">
        <v>4.0000000000001E-2</v>
      </c>
      <c r="D93" s="33">
        <f t="shared" si="2"/>
        <v>4.4156804733727668</v>
      </c>
    </row>
    <row r="94" spans="3:4" x14ac:dyDescent="0.25">
      <c r="C94" s="34">
        <v>5.0000000000001002E-2</v>
      </c>
      <c r="D94" s="33">
        <f t="shared" si="2"/>
        <v>4.2743764172335439</v>
      </c>
    </row>
    <row r="95" spans="3:4" x14ac:dyDescent="0.25">
      <c r="C95" s="34">
        <v>6.0000000000001101E-2</v>
      </c>
      <c r="D95" s="33">
        <f t="shared" si="2"/>
        <v>4.1349234603061404</v>
      </c>
    </row>
    <row r="96" spans="3:4" x14ac:dyDescent="0.25">
      <c r="C96" s="34">
        <v>7.0000000000001006E-2</v>
      </c>
      <c r="D96" s="33">
        <f t="shared" si="2"/>
        <v>3.9972923399423372</v>
      </c>
    </row>
    <row r="97" spans="3:4" x14ac:dyDescent="0.25">
      <c r="C97" s="34">
        <v>8.0000000000001001E-2</v>
      </c>
      <c r="D97" s="33">
        <f t="shared" si="2"/>
        <v>3.8614540466392171</v>
      </c>
    </row>
    <row r="98" spans="3:4" x14ac:dyDescent="0.25">
      <c r="C98" s="34">
        <v>9.0000000000000996E-2</v>
      </c>
      <c r="D98" s="33">
        <f t="shared" si="2"/>
        <v>3.7273798501809488</v>
      </c>
    </row>
    <row r="99" spans="3:4" x14ac:dyDescent="0.25">
      <c r="C99" s="34">
        <v>0.100000000000001</v>
      </c>
      <c r="D99" s="33">
        <f t="shared" si="2"/>
        <v>3.5950413223140387</v>
      </c>
    </row>
    <row r="100" spans="3:4" x14ac:dyDescent="0.25">
      <c r="C100" s="34">
        <v>0.110000000000001</v>
      </c>
      <c r="D100" s="33">
        <f t="shared" si="2"/>
        <v>3.4644103563022348</v>
      </c>
    </row>
    <row r="101" spans="3:4" x14ac:dyDescent="0.25">
      <c r="C101" s="34">
        <v>0.12000000000000099</v>
      </c>
      <c r="D101" s="33">
        <f t="shared" si="2"/>
        <v>3.3354591836734571</v>
      </c>
    </row>
    <row r="102" spans="3:4" x14ac:dyDescent="0.25">
      <c r="C102" s="34">
        <v>0.130000000000001</v>
      </c>
      <c r="D102" s="33">
        <f t="shared" si="2"/>
        <v>3.2081603884407421</v>
      </c>
    </row>
    <row r="103" spans="3:4" x14ac:dyDescent="0.25">
      <c r="C103" s="34">
        <v>0.14000000000000101</v>
      </c>
      <c r="D103" s="33">
        <f t="shared" si="2"/>
        <v>3.0824869190520019</v>
      </c>
    </row>
    <row r="104" spans="3:4" x14ac:dyDescent="0.25">
      <c r="C104" s="34">
        <v>0.15000000000000099</v>
      </c>
      <c r="D104" s="33">
        <f t="shared" si="2"/>
        <v>2.9584120982986661</v>
      </c>
    </row>
    <row r="105" spans="3:4" x14ac:dyDescent="0.25">
      <c r="C105" s="34">
        <v>0.160000000000001</v>
      </c>
      <c r="D105" s="33">
        <f t="shared" si="2"/>
        <v>2.8359096313911891</v>
      </c>
    </row>
    <row r="106" spans="3:4" x14ac:dyDescent="0.25">
      <c r="C106" s="34">
        <v>0.17000000000000101</v>
      </c>
      <c r="D106" s="33">
        <f t="shared" si="2"/>
        <v>2.7149536123894968</v>
      </c>
    </row>
    <row r="107" spans="3:4" x14ac:dyDescent="0.25">
      <c r="C107" s="34">
        <v>0.18000000000000099</v>
      </c>
      <c r="D107" s="33">
        <f t="shared" si="2"/>
        <v>2.595518529158273</v>
      </c>
    </row>
    <row r="108" spans="3:4" x14ac:dyDescent="0.25">
      <c r="C108" s="34">
        <v>0.190000000000001</v>
      </c>
      <c r="D108" s="33">
        <f t="shared" si="2"/>
        <v>2.4775792670009054</v>
      </c>
    </row>
    <row r="109" spans="3:4" x14ac:dyDescent="0.25">
      <c r="C109" s="34">
        <v>0.20000000000000101</v>
      </c>
      <c r="D109" s="33">
        <f t="shared" si="2"/>
        <v>2.3611111111110965</v>
      </c>
    </row>
    <row r="110" spans="3:4" x14ac:dyDescent="0.25">
      <c r="C110" s="34">
        <v>0.21000000000000099</v>
      </c>
      <c r="D110" s="33">
        <f t="shared" si="2"/>
        <v>2.2460897479680213</v>
      </c>
    </row>
    <row r="111" spans="3:4" x14ac:dyDescent="0.25">
      <c r="C111" s="34">
        <v>0.220000000000001</v>
      </c>
      <c r="D111" s="33">
        <f t="shared" si="2"/>
        <v>2.1324912657887545</v>
      </c>
    </row>
    <row r="112" spans="3:4" x14ac:dyDescent="0.25">
      <c r="C112" s="34">
        <v>0.23000000000000101</v>
      </c>
      <c r="D112" s="33">
        <f t="shared" si="2"/>
        <v>2.020292154141039</v>
      </c>
    </row>
    <row r="113" spans="3:4" x14ac:dyDescent="0.25">
      <c r="C113" s="34">
        <v>0.24000000000000099</v>
      </c>
      <c r="D113" s="33">
        <f t="shared" si="2"/>
        <v>1.909469302809562</v>
      </c>
    </row>
    <row r="114" spans="3:4" x14ac:dyDescent="0.25">
      <c r="C114" s="34">
        <v>0.250000000000001</v>
      </c>
      <c r="D114" s="33">
        <f t="shared" si="2"/>
        <v>1.7999999999999901</v>
      </c>
    </row>
    <row r="115" spans="3:4" x14ac:dyDescent="0.25">
      <c r="C115" s="34">
        <v>0.26000000000000101</v>
      </c>
      <c r="D115" s="33">
        <f t="shared" si="2"/>
        <v>1.691861929957156</v>
      </c>
    </row>
    <row r="116" spans="3:4" x14ac:dyDescent="0.25">
      <c r="C116" s="34">
        <v>0.27000000000000102</v>
      </c>
      <c r="D116" s="33">
        <f t="shared" si="2"/>
        <v>1.5850331700663318</v>
      </c>
    </row>
    <row r="117" spans="3:4" x14ac:dyDescent="0.25">
      <c r="C117" s="34">
        <v>0.28000000000000103</v>
      </c>
      <c r="D117" s="33">
        <f t="shared" si="2"/>
        <v>1.4794921874999893</v>
      </c>
    </row>
    <row r="118" spans="3:4" x14ac:dyDescent="0.25">
      <c r="C118" s="34">
        <v>0.29000000000000098</v>
      </c>
      <c r="D118" s="33">
        <f t="shared" si="2"/>
        <v>1.3752178354666107</v>
      </c>
    </row>
    <row r="119" spans="3:4" x14ac:dyDescent="0.25">
      <c r="C119" s="34">
        <v>0.30000000000000099</v>
      </c>
      <c r="D119" s="33">
        <f t="shared" si="2"/>
        <v>1.2721893491124163</v>
      </c>
    </row>
    <row r="120" spans="3:4" x14ac:dyDescent="0.25">
      <c r="C120" s="34">
        <v>0.310000000000001</v>
      </c>
      <c r="D120" s="33">
        <f t="shared" si="2"/>
        <v>1.1703863411223026</v>
      </c>
    </row>
    <row r="121" spans="3:4" x14ac:dyDescent="0.25">
      <c r="C121" s="34">
        <v>0.32000000000000101</v>
      </c>
      <c r="D121" s="33">
        <f t="shared" si="2"/>
        <v>1.0697887970615163</v>
      </c>
    </row>
    <row r="122" spans="3:4" x14ac:dyDescent="0.25">
      <c r="C122" s="34">
        <v>0.33000000000000101</v>
      </c>
      <c r="D122" s="33">
        <f t="shared" si="2"/>
        <v>0.97037707049577904</v>
      </c>
    </row>
    <row r="123" spans="3:4" x14ac:dyDescent="0.25">
      <c r="C123" s="34">
        <v>0.34000000000000102</v>
      </c>
      <c r="D123" s="33">
        <f t="shared" si="2"/>
        <v>0.87213187792380253</v>
      </c>
    </row>
    <row r="124" spans="3:4" x14ac:dyDescent="0.25">
      <c r="C124" s="34">
        <v>0.35000000000000098</v>
      </c>
      <c r="D124" s="33">
        <f t="shared" si="2"/>
        <v>0.7750342935528014</v>
      </c>
    </row>
    <row r="125" spans="3:4" x14ac:dyDescent="0.25">
      <c r="C125" s="34">
        <v>0.36000000000000099</v>
      </c>
      <c r="D125" s="33">
        <f t="shared" si="2"/>
        <v>0.67906574394462815</v>
      </c>
    </row>
    <row r="126" spans="3:4" x14ac:dyDescent="0.25">
      <c r="C126" s="34">
        <v>0.37000000000000099</v>
      </c>
      <c r="D126" s="33">
        <f t="shared" si="2"/>
        <v>0.58420800255739813</v>
      </c>
    </row>
    <row r="127" spans="3:4" x14ac:dyDescent="0.25">
      <c r="C127" s="34">
        <v>0.38</v>
      </c>
      <c r="D127" s="33">
        <f t="shared" si="2"/>
        <v>0.49044318420500055</v>
      </c>
    </row>
    <row r="128" spans="3:4" x14ac:dyDescent="0.25">
      <c r="C128" s="34">
        <v>0.39</v>
      </c>
      <c r="D128" s="33">
        <f t="shared" si="2"/>
        <v>0.39775373945447967</v>
      </c>
    </row>
    <row r="129" spans="3:4" x14ac:dyDescent="0.25">
      <c r="C129" s="34">
        <v>0.4</v>
      </c>
      <c r="D129" s="33">
        <f t="shared" si="2"/>
        <v>0.30612244897959151</v>
      </c>
    </row>
    <row r="130" spans="3:4" x14ac:dyDescent="0.25">
      <c r="C130" s="34">
        <v>0.41</v>
      </c>
      <c r="D130" s="33">
        <f t="shared" si="2"/>
        <v>0.21553241788642552</v>
      </c>
    </row>
    <row r="131" spans="3:4" x14ac:dyDescent="0.25">
      <c r="C131" s="34">
        <v>0.42</v>
      </c>
      <c r="D131" s="33">
        <f t="shared" si="2"/>
        <v>0.12596707002578889</v>
      </c>
    </row>
    <row r="132" spans="3:4" x14ac:dyDescent="0.25">
      <c r="C132" s="34">
        <v>0.43</v>
      </c>
      <c r="D132" s="33">
        <f t="shared" si="2"/>
        <v>3.7410142305247973E-2</v>
      </c>
    </row>
    <row r="133" spans="3:4" x14ac:dyDescent="0.25">
      <c r="C133" s="34">
        <v>0.44</v>
      </c>
      <c r="D133" s="33">
        <f t="shared" si="2"/>
        <v>-5.0154320987653378E-2</v>
      </c>
    </row>
    <row r="134" spans="3:4" x14ac:dyDescent="0.25">
      <c r="C134" s="34">
        <v>0.45</v>
      </c>
      <c r="D134" s="33">
        <f t="shared" si="2"/>
        <v>-0.13674197384066389</v>
      </c>
    </row>
    <row r="135" spans="3:4" x14ac:dyDescent="0.25">
      <c r="C135" s="34">
        <v>0.46</v>
      </c>
      <c r="D135" s="33">
        <f t="shared" si="2"/>
        <v>-0.22236817414148824</v>
      </c>
    </row>
    <row r="136" spans="3:4" x14ac:dyDescent="0.25">
      <c r="C136" s="34">
        <v>0.47</v>
      </c>
      <c r="D136" s="33">
        <f t="shared" si="2"/>
        <v>-0.307047989263733</v>
      </c>
    </row>
    <row r="137" spans="3:4" x14ac:dyDescent="0.25">
      <c r="C137" s="34">
        <v>0.48</v>
      </c>
      <c r="D137" s="33">
        <f t="shared" si="2"/>
        <v>-0.39079620160701189</v>
      </c>
    </row>
    <row r="138" spans="3:4" x14ac:dyDescent="0.25">
      <c r="C138" s="34">
        <v>0.49</v>
      </c>
      <c r="D138" s="33">
        <f t="shared" ref="D138:D157" si="3">NPV(C138,$E$4:$F$4)+$D$4</f>
        <v>-0.47362731408495229</v>
      </c>
    </row>
    <row r="139" spans="3:4" x14ac:dyDescent="0.25">
      <c r="C139" s="34">
        <v>0.5</v>
      </c>
      <c r="D139" s="33">
        <f t="shared" si="3"/>
        <v>-0.55555555555555536</v>
      </c>
    </row>
    <row r="140" spans="3:4" x14ac:dyDescent="0.25">
      <c r="C140" s="34">
        <v>0.51</v>
      </c>
      <c r="D140" s="33">
        <f t="shared" si="3"/>
        <v>-0.63659488618920079</v>
      </c>
    </row>
    <row r="141" spans="3:4" x14ac:dyDescent="0.25">
      <c r="C141" s="34">
        <v>0.52</v>
      </c>
      <c r="D141" s="33">
        <f t="shared" si="3"/>
        <v>-0.71675900277008431</v>
      </c>
    </row>
    <row r="142" spans="3:4" x14ac:dyDescent="0.25">
      <c r="C142" s="34">
        <v>0.53</v>
      </c>
      <c r="D142" s="33">
        <f t="shared" si="3"/>
        <v>-0.79606134392754946</v>
      </c>
    </row>
    <row r="143" spans="3:4" x14ac:dyDescent="0.25">
      <c r="C143" s="34">
        <v>0.54</v>
      </c>
      <c r="D143" s="33">
        <f t="shared" si="3"/>
        <v>-0.87451509529431704</v>
      </c>
    </row>
    <row r="144" spans="3:4" x14ac:dyDescent="0.25">
      <c r="C144" s="34">
        <v>0.55000000000000004</v>
      </c>
      <c r="D144" s="33">
        <f t="shared" si="3"/>
        <v>-0.95213319458897061</v>
      </c>
    </row>
    <row r="145" spans="3:4" x14ac:dyDescent="0.25">
      <c r="C145" s="34">
        <v>0.56000000000000005</v>
      </c>
      <c r="D145" s="33">
        <f t="shared" si="3"/>
        <v>-1.0289283366206448</v>
      </c>
    </row>
    <row r="146" spans="3:4" x14ac:dyDescent="0.25">
      <c r="C146" s="34">
        <v>0.56999999999999995</v>
      </c>
      <c r="D146" s="33">
        <f t="shared" si="3"/>
        <v>-1.1049129782141254</v>
      </c>
    </row>
    <row r="147" spans="3:4" x14ac:dyDescent="0.25">
      <c r="C147" s="34">
        <v>0.57999999999999996</v>
      </c>
      <c r="D147" s="33">
        <f t="shared" si="3"/>
        <v>-1.1800993430539979</v>
      </c>
    </row>
    <row r="148" spans="3:4" x14ac:dyDescent="0.25">
      <c r="C148" s="34">
        <v>0.59</v>
      </c>
      <c r="D148" s="33">
        <f t="shared" si="3"/>
        <v>-1.2544994264467384</v>
      </c>
    </row>
    <row r="149" spans="3:4" x14ac:dyDescent="0.25">
      <c r="C149" s="34">
        <v>0.6</v>
      </c>
      <c r="D149" s="33">
        <f t="shared" si="3"/>
        <v>-1.328125</v>
      </c>
    </row>
    <row r="150" spans="3:4" x14ac:dyDescent="0.25">
      <c r="C150" s="34">
        <v>0.61</v>
      </c>
      <c r="D150" s="33">
        <f t="shared" si="3"/>
        <v>-1.4009876162185098</v>
      </c>
    </row>
    <row r="151" spans="3:4" x14ac:dyDescent="0.25">
      <c r="C151" s="34">
        <v>0.62</v>
      </c>
      <c r="D151" s="33">
        <f t="shared" si="3"/>
        <v>-1.47309861301631</v>
      </c>
    </row>
    <row r="152" spans="3:4" x14ac:dyDescent="0.25">
      <c r="C152" s="34">
        <v>0.63</v>
      </c>
      <c r="D152" s="33">
        <f t="shared" si="3"/>
        <v>-1.5444691181452068</v>
      </c>
    </row>
    <row r="153" spans="3:4" x14ac:dyDescent="0.25">
      <c r="C153" s="34">
        <v>0.64</v>
      </c>
      <c r="D153" s="33">
        <f t="shared" si="3"/>
        <v>-1.6151100535395599</v>
      </c>
    </row>
    <row r="154" spans="3:4" x14ac:dyDescent="0.25">
      <c r="C154" s="34">
        <v>0.65</v>
      </c>
      <c r="D154" s="33">
        <f t="shared" si="3"/>
        <v>-1.6850321395775936</v>
      </c>
    </row>
    <row r="155" spans="3:4" x14ac:dyDescent="0.25">
      <c r="C155" s="34">
        <v>0.66</v>
      </c>
      <c r="D155" s="33">
        <f t="shared" si="3"/>
        <v>-1.7542458992596899</v>
      </c>
    </row>
    <row r="156" spans="3:4" x14ac:dyDescent="0.25">
      <c r="C156" s="34">
        <v>0.67</v>
      </c>
      <c r="D156" s="33">
        <f t="shared" si="3"/>
        <v>-1.8227616623041332</v>
      </c>
    </row>
    <row r="157" spans="3:4" x14ac:dyDescent="0.25">
      <c r="C157" s="34">
        <v>0.68</v>
      </c>
      <c r="D157" s="33">
        <f t="shared" si="3"/>
        <v>-1.8905895691609977</v>
      </c>
    </row>
  </sheetData>
  <mergeCells count="1">
    <mergeCell ref="D2:H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EX 1</vt:lpstr>
      <vt:lpstr>EX 2</vt:lpstr>
      <vt:lpstr>Payback descontado</vt:lpstr>
      <vt:lpstr>Payback médio</vt:lpstr>
      <vt:lpstr>VPL</vt:lpstr>
      <vt:lpstr>EX 3</vt:lpstr>
      <vt:lpstr>EX 4</vt:lpstr>
      <vt:lpstr>TIR</vt:lpstr>
      <vt:lpstr>TIR 1</vt:lpstr>
      <vt:lpstr>EX 5</vt:lpstr>
      <vt:lpstr>EX 6</vt:lpstr>
      <vt:lpstr>EX 7</vt:lpstr>
      <vt:lpstr>EX 8</vt:lpstr>
      <vt:lpstr>TIR I1</vt:lpstr>
      <vt:lpstr>TIR 2</vt:lpstr>
      <vt:lpstr>EX 9</vt:lpstr>
      <vt:lpstr>EX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BERGER</dc:creator>
  <cp:lastModifiedBy>PAULO BERGER</cp:lastModifiedBy>
  <dcterms:created xsi:type="dcterms:W3CDTF">2016-01-31T23:00:40Z</dcterms:created>
  <dcterms:modified xsi:type="dcterms:W3CDTF">2018-03-16T19:43:29Z</dcterms:modified>
</cp:coreProperties>
</file>